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23424 - Rožnovská Bečva,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'223424 - Rožnovská Bečva,...'!$C$116:$K$245</definedName>
    <definedName name="_xlnm.Print_Area" localSheetId="1">'223424 - Rožnovská Bečva,...'!$C$4:$J$76,'223424 - Rožnovská Bečva,...'!$C$82:$J$100,'223424 - Rožnovská Bečva,...'!$C$106:$J$245</definedName>
    <definedName name="_xlnm.Print_Titles" localSheetId="1">'223424 - Rožnovská Bečva,...'!$116:$116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T228"/>
  <c r="R229"/>
  <c r="R228"/>
  <c r="P229"/>
  <c r="P228"/>
  <c r="BI217"/>
  <c r="BH217"/>
  <c r="BG217"/>
  <c r="BF217"/>
  <c r="T217"/>
  <c r="R217"/>
  <c r="P217"/>
  <c r="BI211"/>
  <c r="BH211"/>
  <c r="BG211"/>
  <c r="BF211"/>
  <c r="T211"/>
  <c r="R211"/>
  <c r="P211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55"/>
  <c r="BH155"/>
  <c r="BG155"/>
  <c r="BF155"/>
  <c r="T155"/>
  <c r="R155"/>
  <c r="P155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0"/>
  <c r="BH120"/>
  <c r="BG120"/>
  <c r="BF120"/>
  <c r="T120"/>
  <c r="R120"/>
  <c r="P120"/>
  <c r="J113"/>
  <c r="F113"/>
  <c r="F111"/>
  <c r="E109"/>
  <c r="J89"/>
  <c r="F89"/>
  <c r="F87"/>
  <c r="E85"/>
  <c r="J22"/>
  <c r="E22"/>
  <c r="J114"/>
  <c r="J21"/>
  <c r="J16"/>
  <c r="E16"/>
  <c r="F90"/>
  <c r="J15"/>
  <c r="J10"/>
  <c r="J111"/>
  <c i="1" r="L90"/>
  <c r="AM90"/>
  <c r="AM89"/>
  <c r="L89"/>
  <c r="AM87"/>
  <c r="L87"/>
  <c r="L85"/>
  <c r="L84"/>
  <c i="2" r="J245"/>
  <c r="J243"/>
  <c r="BK242"/>
  <c r="BK237"/>
  <c r="J235"/>
  <c r="BK217"/>
  <c r="BK191"/>
  <c r="J190"/>
  <c r="BK180"/>
  <c r="J176"/>
  <c r="BK173"/>
  <c r="J171"/>
  <c r="J170"/>
  <c r="BK166"/>
  <c r="BK144"/>
  <c r="BK143"/>
  <c r="BK139"/>
  <c r="BK137"/>
  <c r="J135"/>
  <c r="BK133"/>
  <c r="BK130"/>
  <c r="BK129"/>
  <c r="BK126"/>
  <c r="J124"/>
  <c r="BK123"/>
  <c r="BK120"/>
  <c i="1" r="AS94"/>
  <c i="2" r="J242"/>
  <c r="J240"/>
  <c r="J237"/>
  <c r="BK235"/>
  <c r="BK234"/>
  <c r="BK233"/>
  <c r="J231"/>
  <c r="BK229"/>
  <c r="BK211"/>
  <c r="J199"/>
  <c r="BK190"/>
  <c r="BK188"/>
  <c r="BK186"/>
  <c r="J182"/>
  <c r="J180"/>
  <c r="BK178"/>
  <c r="BK170"/>
  <c r="BK168"/>
  <c r="J166"/>
  <c r="J155"/>
  <c r="BK147"/>
  <c r="J145"/>
  <c r="J141"/>
  <c r="J139"/>
  <c r="J137"/>
  <c r="J133"/>
  <c r="J131"/>
  <c r="J130"/>
  <c r="J129"/>
  <c r="J126"/>
  <c r="BK124"/>
  <c r="J123"/>
  <c r="J120"/>
  <c r="BK244"/>
  <c r="BK243"/>
  <c r="J239"/>
  <c r="J234"/>
  <c r="BK231"/>
  <c r="J229"/>
  <c r="J217"/>
  <c r="J202"/>
  <c r="BK196"/>
  <c r="BK195"/>
  <c r="J193"/>
  <c r="J191"/>
  <c r="J186"/>
  <c r="BK184"/>
  <c r="BK176"/>
  <c r="J175"/>
  <c r="J173"/>
  <c r="J168"/>
  <c r="J147"/>
  <c r="J143"/>
  <c r="BK142"/>
  <c r="BK135"/>
  <c r="BK132"/>
  <c r="BK131"/>
  <c r="BK245"/>
  <c r="J244"/>
  <c r="BK240"/>
  <c r="BK239"/>
  <c r="J233"/>
  <c r="J211"/>
  <c r="BK202"/>
  <c r="BK199"/>
  <c r="J196"/>
  <c r="J195"/>
  <c r="BK193"/>
  <c r="J188"/>
  <c r="J184"/>
  <c r="BK182"/>
  <c r="J178"/>
  <c r="BK175"/>
  <c r="BK171"/>
  <c r="BK155"/>
  <c r="BK145"/>
  <c r="J144"/>
  <c r="J142"/>
  <c r="BK141"/>
  <c r="J132"/>
  <c l="1" r="BK119"/>
  <c r="T119"/>
  <c r="T118"/>
  <c r="R201"/>
  <c r="T201"/>
  <c r="P119"/>
  <c r="R119"/>
  <c r="R118"/>
  <c r="BK201"/>
  <c r="J201"/>
  <c r="J97"/>
  <c r="P201"/>
  <c r="BK230"/>
  <c r="J230"/>
  <c r="J99"/>
  <c r="P230"/>
  <c r="R230"/>
  <c r="T230"/>
  <c r="BE130"/>
  <c r="BE132"/>
  <c r="BE133"/>
  <c r="BE135"/>
  <c r="BE137"/>
  <c r="BE176"/>
  <c r="BE211"/>
  <c r="BE229"/>
  <c r="BE231"/>
  <c r="BE233"/>
  <c r="BE234"/>
  <c r="BE244"/>
  <c r="BE126"/>
  <c r="BE129"/>
  <c r="BE139"/>
  <c r="BE141"/>
  <c r="BE143"/>
  <c r="BE155"/>
  <c r="BE166"/>
  <c r="BE180"/>
  <c r="BE188"/>
  <c r="BE190"/>
  <c r="BE191"/>
  <c r="BE202"/>
  <c r="BE240"/>
  <c r="J87"/>
  <c r="J90"/>
  <c r="F114"/>
  <c r="BE131"/>
  <c r="BE142"/>
  <c r="BE144"/>
  <c r="BE170"/>
  <c r="BE171"/>
  <c r="BE173"/>
  <c r="BE175"/>
  <c r="BE178"/>
  <c r="BE182"/>
  <c r="BE184"/>
  <c r="BE193"/>
  <c r="BE199"/>
  <c r="BE237"/>
  <c r="BE239"/>
  <c r="BE242"/>
  <c r="BE245"/>
  <c r="BK228"/>
  <c r="J228"/>
  <c r="J98"/>
  <c r="BE120"/>
  <c r="BE123"/>
  <c r="BE124"/>
  <c r="BE145"/>
  <c r="BE147"/>
  <c r="BE168"/>
  <c r="BE186"/>
  <c r="BE195"/>
  <c r="BE196"/>
  <c r="BE217"/>
  <c r="BE235"/>
  <c r="BE243"/>
  <c r="F33"/>
  <c i="1" r="BB95"/>
  <c r="BB94"/>
  <c r="AX94"/>
  <c i="2" r="J32"/>
  <c i="1" r="AW95"/>
  <c i="2" r="F34"/>
  <c i="1" r="BC95"/>
  <c r="BC94"/>
  <c r="W32"/>
  <c i="2" r="F35"/>
  <c i="1" r="BD95"/>
  <c r="BD94"/>
  <c r="W33"/>
  <c i="2" r="F32"/>
  <c i="1" r="BA95"/>
  <c r="BA94"/>
  <c r="AW94"/>
  <c r="AK30"/>
  <c i="2" l="1" r="R117"/>
  <c r="P118"/>
  <c r="P117"/>
  <c i="1" r="AU95"/>
  <c i="2" r="T117"/>
  <c r="BK118"/>
  <c r="J118"/>
  <c r="J95"/>
  <c r="J119"/>
  <c r="J96"/>
  <c i="1" r="AU94"/>
  <c r="W31"/>
  <c i="2" r="F31"/>
  <c i="1" r="AZ95"/>
  <c r="AZ94"/>
  <c r="W29"/>
  <c r="AY94"/>
  <c i="2" r="J31"/>
  <c i="1" r="AV95"/>
  <c r="AT95"/>
  <c r="W30"/>
  <c i="2" l="1" r="BK117"/>
  <c r="J117"/>
  <c r="J94"/>
  <c i="1" r="AV94"/>
  <c r="AK29"/>
  <c i="2" l="1" r="J28"/>
  <c i="1" r="AG95"/>
  <c r="AG94"/>
  <c r="AK26"/>
  <c r="AK35"/>
  <c r="AT94"/>
  <c l="1" r="AN95"/>
  <c r="AN94"/>
  <c i="2" r="J37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<sst xmlns="http://schemas.openxmlformats.org/spreadsheetml/2006/main">
  <si>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</si>
  <si>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</si>
  <si>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</si>
  <si>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</si>
  <si>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</si>
  <si>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{786d3f3d-63e0-439e-b118-58f5f8632732}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</si>
  <si>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</si>
  <si>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</si>
  <si>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</si>
  <si>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</si>
  <si>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</si>
  <si>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</si>
  <si>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</si>
  <si>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</si>
  <si>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223424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</si>
  <si>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</si>
  <si>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</si>
  <si>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Rožnovská Bečva, Hrachovec, Veselá - oprava toku</t>
  </si>
  <si>
    <t>KSO:</t>
  </si>
  <si>
    <t>CC-CZ:</t>
  </si>
  <si>
    <t>Místo:</t>
  </si>
  <si>
    <t>k.ú. Hrachovec, Veselá u Val. Meziříčí</t>
  </si>
  <si>
    <t>Datum:</t>
  </si>
  <si>
    <t>7. 6. 2019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</si>
  <si>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</si>
  <si>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</si>
  <si>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</si>
  <si>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</si>
  <si>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</si>
  <si>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</si>
  <si>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</si>
  <si>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</si>
  <si>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</si>
  <si>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PM, s.p., Ing. Šefčíková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</si>
  <si>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</si>
  <si>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</si>
  <si>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</si>
  <si>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</si>
  <si>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</si>
  <si>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</si>
  <si>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</si>
  <si>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</si>
  <si>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</si>
  <si>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</si>
  <si>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</si>
  <si>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</si>
  <si>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</si>
  <si>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</si>
  <si>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</si>
  <si>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</si>
  <si>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</si>
  <si>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</si>
  <si>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</si>
  <si>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</si>
  <si>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</si>
  <si>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</si>
  <si>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</si>
  <si>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</si>
  <si>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</si>
  <si>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</si>
  <si>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</si>
  <si>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</si>
  <si>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</si>
  <si>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</si>
  <si>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</si>
  <si>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</si>
  <si>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</si>
  <si>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</si>
  <si>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</si>
  <si>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</si>
  <si>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</si>
  <si>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</si>
  <si>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</si>
  <si>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</si>
  <si>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</si>
  <si>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</si>
  <si>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</si>
  <si>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</si>
  <si>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</si>
  <si>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</si>
  <si>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</si>
  <si>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</si>
  <si>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</si>
  <si>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</si>
  <si>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</si>
  <si>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</si>
  <si>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</si>
  <si>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</si>
  <si>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</si>
  <si>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</si>
  <si>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</si>
  <si>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</si>
  <si>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</si>
  <si>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</si>
  <si>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</si>
  <si>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998 - Přesun hmot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</si>
  <si>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</si>
  <si>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</si>
  <si>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</si>
  <si>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</si>
  <si>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</si>
  <si>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</si>
  <si>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</si>
  <si>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</si>
  <si>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</si>
  <si>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</si>
  <si>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</si>
  <si>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</si>
  <si>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</si>
  <si>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</si>
  <si>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</si>
  <si>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</si>
  <si>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</si>
  <si>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</si>
  <si>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</si>
  <si>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111103212</t>
  </si>
  <si>
    <t>Kosení travin a vodních rostlin ve vegetačním období divokého porostu středně hustého</t>
  </si>
  <si>
    <t>ha</t>
  </si>
  <si>
    <t>4</t>
  </si>
  <si>
    <t>1380816160</t>
  </si>
  <si>
    <t>P</t>
  </si>
  <si>
    <t>Poznámka k položce:_x000d_
posečení porostu na nánosech (dřeviny započítány do kácení)</t>
  </si>
  <si>
    <t>VV</t>
  </si>
  <si>
    <t>393,500/10000</t>
  </si>
  <si>
    <t>111201101</t>
  </si>
  <si>
    <t xml:space="preserve">Odstranění křovin a stromů s odstraněním kořenů  průměru kmene do 100 mm, při celkové ploše do 1 000 m2</t>
  </si>
  <si>
    <t>m2</t>
  </si>
  <si>
    <t>436061305</t>
  </si>
  <si>
    <t>3</t>
  </si>
  <si>
    <t>111201401</t>
  </si>
  <si>
    <t xml:space="preserve">Spálení odstraněných křovin a stromů na hromadách  průměru kmene do 100 mm pro jakoukoliv plochu</t>
  </si>
  <si>
    <t>1856897110</t>
  </si>
  <si>
    <t>Poznámka k položce:_x000d_
nevyužitelnou dřevní hmotu je možno namísto spálení případně seštěpkovat na místě</t>
  </si>
  <si>
    <t>111301111</t>
  </si>
  <si>
    <t>Sejmutí drnu tl. do 100 mm, v jakékoliv ploše</t>
  </si>
  <si>
    <t>150428943</t>
  </si>
  <si>
    <t>Poznámka k položce:_x000d_
stržení vegetačního porostu z nánosů vč. kořenového systému</t>
  </si>
  <si>
    <t>150*3+40*2+50*4,5+330+5*10+1400+1400</t>
  </si>
  <si>
    <t>5</t>
  </si>
  <si>
    <t>112151011</t>
  </si>
  <si>
    <t>Pokácení stromu volné v celku s odřezáním kmene a s odvětvením průměru kmene přes 100 do 200 mm</t>
  </si>
  <si>
    <t>kus</t>
  </si>
  <si>
    <t>1125553160</t>
  </si>
  <si>
    <t>6</t>
  </si>
  <si>
    <t>112151012</t>
  </si>
  <si>
    <t>Pokácení stromu volné v celku s odřezáním kmene a s odvětvením průměru kmene přes 200 do 300 mm</t>
  </si>
  <si>
    <t>-56409732</t>
  </si>
  <si>
    <t>7</t>
  </si>
  <si>
    <t>112151013</t>
  </si>
  <si>
    <t>Pokácení stromu volné v celku s odřezáním kmene a s odvětvením průměru kmene přes 300 do 400 mm</t>
  </si>
  <si>
    <t>836599700</t>
  </si>
  <si>
    <t>8</t>
  </si>
  <si>
    <t>112151014</t>
  </si>
  <si>
    <t>Pokácení stromu volné v celku s odřezáním kmene a s odvětvením průměru kmene přes 400 do 500 mm</t>
  </si>
  <si>
    <t>165088927</t>
  </si>
  <si>
    <t>9</t>
  </si>
  <si>
    <t>112201132</t>
  </si>
  <si>
    <t>Odstranění pařezu na svahu přes 1:5 do 1:2 o průměru pařezu na řezné ploše přes 200 do 300 mm</t>
  </si>
  <si>
    <t>771843259</t>
  </si>
  <si>
    <t>45+2</t>
  </si>
  <si>
    <t>10</t>
  </si>
  <si>
    <t>112201133</t>
  </si>
  <si>
    <t>Odstranění pařezu na svahu přes 1:5 do 1:2 o průměru pařezu na řezné ploše přes 300 do 400 mm</t>
  </si>
  <si>
    <t>382201168</t>
  </si>
  <si>
    <t>18+1</t>
  </si>
  <si>
    <t>11</t>
  </si>
  <si>
    <t>112201134</t>
  </si>
  <si>
    <t>Odstranění pařezu na svahu přes 1:5 do 1:2 o průměru pařezu na řezné ploše přes 400 do 500 mm</t>
  </si>
  <si>
    <t>-896271142</t>
  </si>
  <si>
    <t>9+2</t>
  </si>
  <si>
    <t>12</t>
  </si>
  <si>
    <t>112201135</t>
  </si>
  <si>
    <t>Odstranění pařezu na svahu přes 1:5 do 1:2 o průměru pařezu na řezné ploše přes 500 do 600 mm</t>
  </si>
  <si>
    <t>949022732</t>
  </si>
  <si>
    <t>3+4</t>
  </si>
  <si>
    <t>13</t>
  </si>
  <si>
    <t>112201136</t>
  </si>
  <si>
    <t>Odstranění pařezu na svahu přes 1:5 do 1:2 o průměru pařezu na řezné ploše přes 600 do 700 mm</t>
  </si>
  <si>
    <t>-994705796</t>
  </si>
  <si>
    <t>14</t>
  </si>
  <si>
    <t>112201137</t>
  </si>
  <si>
    <t>Odstranění pařezu na svahu přes 1:5 do 1:2 o průměru pařezu na řezné ploše přes 700 do 800 mm</t>
  </si>
  <si>
    <t>2016868568</t>
  </si>
  <si>
    <t>112201139</t>
  </si>
  <si>
    <t>Odstranění pařezu na svahu přes 1:5 do 1:2 o průměru pařezu na řezné ploše přes 900 do 1000 mm</t>
  </si>
  <si>
    <t>-948211436</t>
  </si>
  <si>
    <t>16</t>
  </si>
  <si>
    <t>112201144</t>
  </si>
  <si>
    <t>Odstranění pařezu na svahu přes 1:5 do 1:2 o průměru pařezu na řezné ploše přes 1400 do 1500 mm</t>
  </si>
  <si>
    <t>-1840649727</t>
  </si>
  <si>
    <t>17</t>
  </si>
  <si>
    <t>114203101</t>
  </si>
  <si>
    <t>Rozebrání dlažeb nebo záhozů s naložením na dopravní prostředek dlažeb z lomového kamene nebo betonových tvárnic na sucho nebo se spárami vyplněnými pískem nebo drnem</t>
  </si>
  <si>
    <t>m3</t>
  </si>
  <si>
    <t>1750171641</t>
  </si>
  <si>
    <t>(4953 - 4938)*3*0,25*0,6</t>
  </si>
  <si>
    <t>18</t>
  </si>
  <si>
    <t>114203104</t>
  </si>
  <si>
    <t>Rozebrání dlažeb nebo záhozů s naložením na dopravní prostředek záhozů, rovnanin a soustřeďovacích staveb provedených na sucho</t>
  </si>
  <si>
    <t>-1561448413</t>
  </si>
  <si>
    <t>oprava patky opevnění</t>
  </si>
  <si>
    <t>(55+40+28+90+45+152+6+21)*1*1*0,5</t>
  </si>
  <si>
    <t>oprava břehového opevnění</t>
  </si>
  <si>
    <t>(4489 - 4409)*3*0,4*0,5</t>
  </si>
  <si>
    <t>oprava balv. skluzu</t>
  </si>
  <si>
    <t>10*10*0,8*0,2</t>
  </si>
  <si>
    <t>Součet</t>
  </si>
  <si>
    <t>19</t>
  </si>
  <si>
    <t>127301401</t>
  </si>
  <si>
    <t xml:space="preserve">Hloubení rýh pod vodou  v hloubce do 5 m pod projektem stanovenou pracovní hladinou vody, pro nábřežní zdi, patky, záhozy, prahy, podélné a příčné zpevnění atd. pod obrysem výkopu množství do 1 000 m3 horniny tř. 3 a 4</t>
  </si>
  <si>
    <t>-1180664338</t>
  </si>
  <si>
    <t>Poznámka k položce:_x000d_
výkopový materiál bude rozprostřen v korytě toku</t>
  </si>
  <si>
    <t>oprava patky</t>
  </si>
  <si>
    <t>(55+40+28+90+45+152+6+21)*1*0,5*0,5</t>
  </si>
  <si>
    <t>zřízení patky</t>
  </si>
  <si>
    <t xml:space="preserve">(10+30+20+40)*1*0,5 </t>
  </si>
  <si>
    <t>10*1*1</t>
  </si>
  <si>
    <t>zřízení kynety osou toku v úsecích zasypávaných výmolů u patek opevnění</t>
  </si>
  <si>
    <t>(55+40+28+90+45+152+6+21+10+30+20+40)*2*0,5/2</t>
  </si>
  <si>
    <t>20</t>
  </si>
  <si>
    <t>129203109</t>
  </si>
  <si>
    <t>Čištění otevřených koryt vodotečí Příplatek k cenám za lepivost horniny v hornině tř. 3</t>
  </si>
  <si>
    <t>-1000232411</t>
  </si>
  <si>
    <t>2157,5*0,25</t>
  </si>
  <si>
    <t>129203201</t>
  </si>
  <si>
    <t>Čištění otevřených koryt vodotečí s přehozením rozpojeného nánosu do 3 m nebo s naložením na dopravní prostředek při šířce původního dna přes 5 m a hloubce koryta do 5 m v hornině tř. 3</t>
  </si>
  <si>
    <t>-835274581</t>
  </si>
  <si>
    <t>(150*3*0,5 + 40*2*0,5 + 50*4,5*0,5 + 330*1 + 5*10*1 + 1400*0,5 + 1400*0,5)*0,5</t>
  </si>
  <si>
    <t>22</t>
  </si>
  <si>
    <t>162301421</t>
  </si>
  <si>
    <t>Vodorovné přemístění větví, kmenů nebo pařezů s naložením, složením a dopravou do 5000 m pařezů kmenů, průměru přes 100 do 300 mm</t>
  </si>
  <si>
    <t>960859327</t>
  </si>
  <si>
    <t>23</t>
  </si>
  <si>
    <t>162301422</t>
  </si>
  <si>
    <t>Vodorovné přemístění větví, kmenů nebo pařezů s naložením, složením a dopravou do 5000 m pařezů kmenů, průměru přes 300 do 500 mm</t>
  </si>
  <si>
    <t>726372590</t>
  </si>
  <si>
    <t>19+11</t>
  </si>
  <si>
    <t>24</t>
  </si>
  <si>
    <t>162301423</t>
  </si>
  <si>
    <t>Vodorovné přemístění větví, kmenů nebo pařezů s naložením, složením a dopravou do 5000 m pařezů kmenů, průměru přes 500 do 700 mm</t>
  </si>
  <si>
    <t>1210508917</t>
  </si>
  <si>
    <t>7+2</t>
  </si>
  <si>
    <t>25</t>
  </si>
  <si>
    <t>162301424</t>
  </si>
  <si>
    <t>Vodorovné přemístění větví, kmenů nebo pařezů s naložením, složením a dopravou do 5000 m pařezů kmenů, průměru přes 700 do 900 mm</t>
  </si>
  <si>
    <t>678205639</t>
  </si>
  <si>
    <t>26</t>
  </si>
  <si>
    <t>162301921</t>
  </si>
  <si>
    <t xml:space="preserve">Vodorovné přemístění větví, kmenů nebo pařezů  s naložením, složením a dopravou Příplatek k cenám za každých dalších i započatých 5000 m přes 5000 m pařezů kmenů, průměru přes 100 do 300 mm</t>
  </si>
  <si>
    <t>-381914389</t>
  </si>
  <si>
    <t>47*2</t>
  </si>
  <si>
    <t>27</t>
  </si>
  <si>
    <t>162301922</t>
  </si>
  <si>
    <t xml:space="preserve">Vodorovné přemístění větví, kmenů nebo pařezů  s naložením, složením a dopravou Příplatek k cenám za každých dalších i započatých 5000 m přes 5000 m pařezů kmenů, průměru přes 300 do 500 mm</t>
  </si>
  <si>
    <t>-1458293187</t>
  </si>
  <si>
    <t>30*2</t>
  </si>
  <si>
    <t>28</t>
  </si>
  <si>
    <t>162301923</t>
  </si>
  <si>
    <t xml:space="preserve">Vodorovné přemístění větví, kmenů nebo pařezů  s naložením, složením a dopravou Příplatek k cenám za každých dalších i započatých 5000 m přes 5000 m pařezů kmenů, průměru přes 500 do 700 mm</t>
  </si>
  <si>
    <t>-778495551</t>
  </si>
  <si>
    <t>9*2</t>
  </si>
  <si>
    <t>29</t>
  </si>
  <si>
    <t>162301924</t>
  </si>
  <si>
    <t xml:space="preserve">Vodorovné přemístění větví, kmenů nebo pařezů  s naložením, složením a dopravou Příplatek k cenám za každých dalších i započatých 5000 m přes 5000 m pařezů kmenů, průměru přes 700 do 900 mm</t>
  </si>
  <si>
    <t>-288992709</t>
  </si>
  <si>
    <t>1*2</t>
  </si>
  <si>
    <t>30</t>
  </si>
  <si>
    <t>162301924R</t>
  </si>
  <si>
    <t>Příplatek k vodorovnému přemístění pařezů D přes 900 mm ZKD 5 km</t>
  </si>
  <si>
    <t>-1326068130</t>
  </si>
  <si>
    <t>3*2</t>
  </si>
  <si>
    <t>31</t>
  </si>
  <si>
    <t>162702111</t>
  </si>
  <si>
    <t xml:space="preserve">Vodorovné přemístění drnu na suchu  na vzdálenost přes 5000 do 6000 m</t>
  </si>
  <si>
    <t>-65697484</t>
  </si>
  <si>
    <t>Poznámka k položce:_x000d_
drn vč. původní posečené vegetace</t>
  </si>
  <si>
    <t>32</t>
  </si>
  <si>
    <t>162702119</t>
  </si>
  <si>
    <t xml:space="preserve">Vodorovné přemístění drnu na suchu  Příplatek k ceně za každých dalších i započatých 1000 m</t>
  </si>
  <si>
    <t>628842593</t>
  </si>
  <si>
    <t>9*3935</t>
  </si>
  <si>
    <t>33</t>
  </si>
  <si>
    <t>171101121</t>
  </si>
  <si>
    <t xml:space="preserve">Uložení sypaniny do násypů  s rozprostřením sypaniny ve vrstvách a s hrubým urovnáním zhutněných s uzavřením povrchu násypu z hornin nesoudržných kamenitých</t>
  </si>
  <si>
    <t>1025848065</t>
  </si>
  <si>
    <t>34</t>
  </si>
  <si>
    <t>181951102</t>
  </si>
  <si>
    <t xml:space="preserve">Úprava pláně vyrovnáním výškových rozdílů  v hornině tř. 1 až 4 se zhutněním</t>
  </si>
  <si>
    <t>-1316601608</t>
  </si>
  <si>
    <t>1078,75/0,5</t>
  </si>
  <si>
    <t>35</t>
  </si>
  <si>
    <t>182201101</t>
  </si>
  <si>
    <t xml:space="preserve">Svahování trvalých svahů do projektovaných profilů  s potřebným přemístěním výkopku při svahování násypů v jakékoliv hornině</t>
  </si>
  <si>
    <t>-416446231</t>
  </si>
  <si>
    <t>2,236*(10+30)</t>
  </si>
  <si>
    <t>36</t>
  </si>
  <si>
    <t>162301425R</t>
  </si>
  <si>
    <t>Vodorovné přemístění pařezů do 5 km D přes 900 mm</t>
  </si>
  <si>
    <t>-1686537115</t>
  </si>
  <si>
    <t>37</t>
  </si>
  <si>
    <t>R171103101</t>
  </si>
  <si>
    <t xml:space="preserve">Zřízení a odstranění hrázek v korytě toku z horniny tř. 1 až 4 vč. zajištění materiálu  pro odvedení průtoku při opravách s případným dotěsněním PVC fólií apod.</t>
  </si>
  <si>
    <t>-2074678803</t>
  </si>
  <si>
    <t>Poznámka k položce:_x000d_
pro opravu balvanitého skluzu</t>
  </si>
  <si>
    <t>(15+15+22)*2</t>
  </si>
  <si>
    <t>38</t>
  </si>
  <si>
    <t>R4</t>
  </si>
  <si>
    <t>Případný poplatek za skládku drnu, vegetace a pařezů</t>
  </si>
  <si>
    <t>t</t>
  </si>
  <si>
    <t>1459876817</t>
  </si>
  <si>
    <t>3935*0,1*2+47*0,09*0,5+30*0,5*0,5+9*0,98*0,5+1*2,43*0,5+3*3*0,5+2*5*0,5</t>
  </si>
  <si>
    <t>Vodorovné konstrukce</t>
  </si>
  <si>
    <t>39</t>
  </si>
  <si>
    <t>462512370R</t>
  </si>
  <si>
    <t xml:space="preserve">Zához z lomového kamene neupraveného záhozového  s proštěrkováním z terénu, hmotnosti jednotlivých kamenů přes 500 do 1000 kg</t>
  </si>
  <si>
    <t>1362827894</t>
  </si>
  <si>
    <t>Poznámka k položce:_x000d_
pro opravu patky bude využit původní materiál - cca 50%</t>
  </si>
  <si>
    <t>(55+40+28+90+45+152+6+21)*1*1</t>
  </si>
  <si>
    <t>zřízení patky opevnění</t>
  </si>
  <si>
    <t xml:space="preserve">(10+30+20+40)*1*1 </t>
  </si>
  <si>
    <t>předzához podél LB bet. patky v ř. km 4,890 - 4,895 LK o hm. 1000 kg</t>
  </si>
  <si>
    <t>5*1*1</t>
  </si>
  <si>
    <t>40</t>
  </si>
  <si>
    <t>462519003R</t>
  </si>
  <si>
    <t xml:space="preserve">Zához z lomového kamene neupraveného záhozového  Příplatek k cenám za urovnání viditelných ploch záhozu z kamene, hmotnosti jednotlivých kamenů přes 500 do 1000 kg</t>
  </si>
  <si>
    <t>-114428396</t>
  </si>
  <si>
    <t xml:space="preserve">0,843 * (55+40+28+90+45+152+6+21) </t>
  </si>
  <si>
    <t xml:space="preserve">0,843 * (10+30+20+40) </t>
  </si>
  <si>
    <t>41</t>
  </si>
  <si>
    <t>463212111</t>
  </si>
  <si>
    <t xml:space="preserve">Rovnanina z lomového kamene upraveného, tříděného  jakékoliv tloušťky rovnaniny s vyklínováním spár a dutin úlomky kamene</t>
  </si>
  <si>
    <t>-1682436569</t>
  </si>
  <si>
    <t>Poznámka k položce:_x000d_
hmotnost kamenů 500 - 1000 kg</t>
  </si>
  <si>
    <t xml:space="preserve">(15+80)*3*0,4 </t>
  </si>
  <si>
    <t>opr. břeh. opevnění po odstranění pařezů</t>
  </si>
  <si>
    <t xml:space="preserve">0,4*(47*0,3*0,3 + 19*0,4*0,4 +11*0,5*0,5 + 7*0,6*0,6 + 2*0,7*0,7 + 1*0,8*0,8 + 3*1*1 + 2*1,5*1,5) </t>
  </si>
  <si>
    <t>oprava balvanitého skluzu</t>
  </si>
  <si>
    <t>10*9*0,8</t>
  </si>
  <si>
    <t>stabilizační práh balv. skluzu LK o hm. 1000 kg</t>
  </si>
  <si>
    <t>998</t>
  </si>
  <si>
    <t>Přesun hmot</t>
  </si>
  <si>
    <t>42</t>
  </si>
  <si>
    <t>998332011</t>
  </si>
  <si>
    <t>Přesun hmot pro úpravy vodních toků a kanály, hráze rybníků apod. dopravní vzdálenost do 500 m</t>
  </si>
  <si>
    <t>1134828650</t>
  </si>
  <si>
    <t>OST</t>
  </si>
  <si>
    <t>Ostatní</t>
  </si>
  <si>
    <t>43</t>
  </si>
  <si>
    <t>R1</t>
  </si>
  <si>
    <t>Zařízení staveniště</t>
  </si>
  <si>
    <t>soubor</t>
  </si>
  <si>
    <t>512</t>
  </si>
  <si>
    <t>24335866</t>
  </si>
  <si>
    <t>Poznámka k položce:_x000d_
veškeré náklady spojené s vybudováním, provozem a odstraněním zařízení staveniště</t>
  </si>
  <si>
    <t>44</t>
  </si>
  <si>
    <t>R10</t>
  </si>
  <si>
    <t>Odvoz a likvidace veškerých dalších odpadů vzniklých v rámci stavby v souladu se zákonem č. 541/2020 Sb., o odpadech vč. poplatků</t>
  </si>
  <si>
    <t>1786528695</t>
  </si>
  <si>
    <t>45</t>
  </si>
  <si>
    <t>R12</t>
  </si>
  <si>
    <t>Zřízení a odstranění přehrážek proti poproudové a protiproudové migraci ryb a vod.živočichů ze sítí napnutých přes koryto vodního toku nad a pod stavbou realizovanou ve 2 etapách</t>
  </si>
  <si>
    <t>ks</t>
  </si>
  <si>
    <t>940853672</t>
  </si>
  <si>
    <t>46</t>
  </si>
  <si>
    <t>R2</t>
  </si>
  <si>
    <t>Zřízení a odstranění sjezdů do koryta z těžených sedimentů se zpevněním v místě napojení na cyklostezku silničními panely</t>
  </si>
  <si>
    <t>-1810935034</t>
  </si>
  <si>
    <t>Poznámka k položce:_x000d_
počet a rozměry dle potřeb zhotovitele_x000d_
zřízení v místech s dostatečným rozhledem, pohyb mechanizace bude řízen pro zajištění bezpečnosti osob na cyklostezce</t>
  </si>
  <si>
    <t>47</t>
  </si>
  <si>
    <t>R3</t>
  </si>
  <si>
    <t>Odlov a záchranný transfer ryb a vodních živočichů</t>
  </si>
  <si>
    <t>673470146</t>
  </si>
  <si>
    <t>Poznámka k položce:_x000d_
stavba ve 2 etapách</t>
  </si>
  <si>
    <t>48</t>
  </si>
  <si>
    <t>R5</t>
  </si>
  <si>
    <t>Podání návrhu přechodné úpravy provozu (dopravního značení) dle zákona č. 361/2000 Sb., o provozu na pozemních komunikacích a dle vyhlášky č. 294/2015 Sb., kterou se provádějí pravidla provozu na pozemních komunikacích a zřízení dopravního značení dle projednání</t>
  </si>
  <si>
    <t>-313372775</t>
  </si>
  <si>
    <t>49</t>
  </si>
  <si>
    <t>R6</t>
  </si>
  <si>
    <t>Zřízení pojezdových a manipulačních ploch z těžených sedimentů</t>
  </si>
  <si>
    <t>-1871644581</t>
  </si>
  <si>
    <t xml:space="preserve">Poznámka k položce:_x000d_
dle potřeb zhotovitele_x000d_
jedná se o navýšení dna v místech dnových výmolů - duplicitně s položkou násypy_x000d_
čerpání pouze v případě požadavku zhotovitele na převýšení manipulačních ploch nad úroveň projektovaného dna _x000d_
</t>
  </si>
  <si>
    <t>50</t>
  </si>
  <si>
    <t>R11</t>
  </si>
  <si>
    <t>Zajištění biologického dozoru pro stavbu, s odpovídajícím vzděláním nebo odbornou specifikací na dané skupiny živočichů (střevle potoční, vranka obecná, vranka pruhoploutvá, ouklejka pruhovaná, ledňáček říční, rak říční, užovka obojková) a s praktickými zkušenostmi v oboru.</t>
  </si>
  <si>
    <t>-1249431836</t>
  </si>
  <si>
    <t>51</t>
  </si>
  <si>
    <t>R7</t>
  </si>
  <si>
    <t>Průběžné čištění komunikací užívaných v souvislosti se stavbou</t>
  </si>
  <si>
    <t>-1986110533</t>
  </si>
  <si>
    <t>52</t>
  </si>
  <si>
    <t>R8</t>
  </si>
  <si>
    <t>Uvedení nezpevněných příjezdových ploch do původního stavu - urovnání a osetí vyjetých kolejí</t>
  </si>
  <si>
    <t>258563410</t>
  </si>
  <si>
    <t>53</t>
  </si>
  <si>
    <t>R9</t>
  </si>
  <si>
    <t>Uvedení zpevněných příjezdových ploch a komunikací do původního stavu, např. vyspravení výtluků, oprava obrubníků, apod.</t>
  </si>
  <si>
    <t>1822367098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</si>
</sst>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223424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Rožnovská Bečva, Hrachovec, Veselá - oprava toku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k.ú. Hrachovec, Veselá u Val. Meziříčí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7. 6. 2019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Povodí Moravy, s.p.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PM, s.p., Ing. Šefčíková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77</v>
      </c>
      <c r="BT94" s="117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24.75" customHeight="1">
      <c r="A95" s="118" t="s">
        <v>81</v>
      </c>
      <c r="B95" s="119"/>
      <c r="C95" s="120"/>
      <c r="D95" s="121" t="s">
        <v>14</v>
      </c>
      <c r="E95" s="121"/>
      <c r="F95" s="121"/>
      <c r="G95" s="121"/>
      <c r="H95" s="121"/>
      <c r="I95" s="122"/>
      <c r="J95" s="121" t="s">
        <v>17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'223424 - Rožnovská Bečva,...'!J28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82</v>
      </c>
      <c r="AR95" s="125"/>
      <c r="AS95" s="126">
        <v>0</v>
      </c>
      <c r="AT95" s="127">
        <f>ROUND(SUM(AV95:AW95),2)</f>
        <v>0</v>
      </c>
      <c r="AU95" s="128">
        <f>'223424 - Rožnovská Bečva,...'!P117</f>
        <v>0</v>
      </c>
      <c r="AV95" s="127">
        <f>'223424 - Rožnovská Bečva,...'!J31</f>
        <v>0</v>
      </c>
      <c r="AW95" s="127">
        <f>'223424 - Rožnovská Bečva,...'!J32</f>
        <v>0</v>
      </c>
      <c r="AX95" s="127">
        <f>'223424 - Rožnovská Bečva,...'!J33</f>
        <v>0</v>
      </c>
      <c r="AY95" s="127">
        <f>'223424 - Rožnovská Bečva,...'!J34</f>
        <v>0</v>
      </c>
      <c r="AZ95" s="127">
        <f>'223424 - Rožnovská Bečva,...'!F31</f>
        <v>0</v>
      </c>
      <c r="BA95" s="127">
        <f>'223424 - Rožnovská Bečva,...'!F32</f>
        <v>0</v>
      </c>
      <c r="BB95" s="127">
        <f>'223424 - Rožnovská Bečva,...'!F33</f>
        <v>0</v>
      </c>
      <c r="BC95" s="127">
        <f>'223424 - Rožnovská Bečva,...'!F34</f>
        <v>0</v>
      </c>
      <c r="BD95" s="129">
        <f>'223424 - Rožnovská Bečva,...'!F35</f>
        <v>0</v>
      </c>
      <c r="BE95" s="7"/>
      <c r="BT95" s="130" t="s">
        <v>83</v>
      </c>
      <c r="BU95" s="130" t="s">
        <v>84</v>
      </c>
      <c r="BV95" s="130" t="s">
        <v>79</v>
      </c>
      <c r="BW95" s="130" t="s">
        <v>5</v>
      </c>
      <c r="BX95" s="130" t="s">
        <v>80</v>
      </c>
      <c r="CL95" s="130" t="s">
        <v>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sR0FBlyDxmQz9XIMA/PM92GqcIkOb/ryQTZ8+2bpzFjp7nTQGmL+nJLdeiSZCelMjh6SsGJeTRLwhl/rHqpbww==" hashValue="gZ+GKTT8EB8bIiJyRhRkCCft6HS3xRfDpUaY3viFoHL2PSSTwvl42TyGnn1Jl/lXa6gDbZTSlmgj/mpePx+pv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23424 - Rožnovská Bečva,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85</v>
      </c>
    </row>
    <row r="4" s="1" customFormat="1" ht="24.96" customHeight="1">
      <c r="B4" s="20"/>
      <c r="D4" s="133" t="s">
        <v>86</v>
      </c>
      <c r="L4" s="20"/>
      <c r="M4" s="134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35" t="s">
        <v>16</v>
      </c>
      <c r="E6" s="38"/>
      <c r="F6" s="38"/>
      <c r="G6" s="38"/>
      <c r="H6" s="38"/>
      <c r="I6" s="38"/>
      <c r="J6" s="38"/>
      <c r="K6" s="38"/>
      <c r="L6" s="63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16.5" customHeight="1">
      <c r="A7" s="38"/>
      <c r="B7" s="44"/>
      <c r="C7" s="38"/>
      <c r="D7" s="38"/>
      <c r="E7" s="136" t="s">
        <v>17</v>
      </c>
      <c r="F7" s="38"/>
      <c r="G7" s="38"/>
      <c r="H7" s="38"/>
      <c r="I7" s="38"/>
      <c r="J7" s="38"/>
      <c r="K7" s="38"/>
      <c r="L7" s="63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35" t="s">
        <v>18</v>
      </c>
      <c r="E9" s="38"/>
      <c r="F9" s="137" t="s">
        <v>1</v>
      </c>
      <c r="G9" s="38"/>
      <c r="H9" s="38"/>
      <c r="I9" s="135" t="s">
        <v>19</v>
      </c>
      <c r="J9" s="137" t="s">
        <v>1</v>
      </c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35" t="s">
        <v>20</v>
      </c>
      <c r="E10" s="38"/>
      <c r="F10" s="137" t="s">
        <v>21</v>
      </c>
      <c r="G10" s="38"/>
      <c r="H10" s="38"/>
      <c r="I10" s="135" t="s">
        <v>22</v>
      </c>
      <c r="J10" s="138" t="str">
        <f>'Rekapitulace stavby'!AN8</f>
        <v>7. 6. 2019</v>
      </c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5" t="s">
        <v>24</v>
      </c>
      <c r="E12" s="38"/>
      <c r="F12" s="38"/>
      <c r="G12" s="38"/>
      <c r="H12" s="38"/>
      <c r="I12" s="135" t="s">
        <v>25</v>
      </c>
      <c r="J12" s="137" t="s">
        <v>26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7" t="s">
        <v>27</v>
      </c>
      <c r="F13" s="38"/>
      <c r="G13" s="38"/>
      <c r="H13" s="38"/>
      <c r="I13" s="135" t="s">
        <v>28</v>
      </c>
      <c r="J13" s="137" t="s">
        <v>29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35" t="s">
        <v>30</v>
      </c>
      <c r="E15" s="38"/>
      <c r="F15" s="38"/>
      <c r="G15" s="38"/>
      <c r="H15" s="38"/>
      <c r="I15" s="135" t="s">
        <v>25</v>
      </c>
      <c r="J15" s="33" t="str">
        <f>'Rekapitulace stavby'!AN13</f>
        <v>Vyplň údaj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7"/>
      <c r="G16" s="137"/>
      <c r="H16" s="137"/>
      <c r="I16" s="135" t="s">
        <v>28</v>
      </c>
      <c r="J16" s="33" t="str">
        <f>'Rekapitulace stavby'!AN14</f>
        <v>Vyplň údaj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35" t="s">
        <v>32</v>
      </c>
      <c r="E18" s="38"/>
      <c r="F18" s="38"/>
      <c r="G18" s="38"/>
      <c r="H18" s="38"/>
      <c r="I18" s="135" t="s">
        <v>25</v>
      </c>
      <c r="J18" s="137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7" t="s">
        <v>33</v>
      </c>
      <c r="F19" s="38"/>
      <c r="G19" s="38"/>
      <c r="H19" s="38"/>
      <c r="I19" s="135" t="s">
        <v>28</v>
      </c>
      <c r="J19" s="137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35" t="s">
        <v>35</v>
      </c>
      <c r="E21" s="38"/>
      <c r="F21" s="38"/>
      <c r="G21" s="38"/>
      <c r="H21" s="38"/>
      <c r="I21" s="135" t="s">
        <v>25</v>
      </c>
      <c r="J21" s="137" t="str">
        <f>IF('Rekapitulace stavby'!AN19="","",'Rekapitulace stavby'!AN19)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7" t="str">
        <f>IF('Rekapitulace stavby'!E20="","",'Rekapitulace stavby'!E20)</f>
        <v xml:space="preserve"> </v>
      </c>
      <c r="F22" s="38"/>
      <c r="G22" s="38"/>
      <c r="H22" s="38"/>
      <c r="I22" s="135" t="s">
        <v>28</v>
      </c>
      <c r="J22" s="137" t="str">
        <f>IF('Rekapitulace stavby'!AN20="","",'Rekapitulace stavby'!AN20)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35" t="s">
        <v>37</v>
      </c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16.5" customHeight="1">
      <c r="A25" s="139"/>
      <c r="B25" s="140"/>
      <c r="C25" s="139"/>
      <c r="D25" s="139"/>
      <c r="E25" s="141" t="s">
        <v>1</v>
      </c>
      <c r="F25" s="141"/>
      <c r="G25" s="141"/>
      <c r="H25" s="141"/>
      <c r="I25" s="139"/>
      <c r="J25" s="139"/>
      <c r="K25" s="139"/>
      <c r="L25" s="142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43"/>
      <c r="E27" s="143"/>
      <c r="F27" s="143"/>
      <c r="G27" s="143"/>
      <c r="H27" s="143"/>
      <c r="I27" s="143"/>
      <c r="J27" s="143"/>
      <c r="K27" s="143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44" t="s">
        <v>38</v>
      </c>
      <c r="E28" s="38"/>
      <c r="F28" s="38"/>
      <c r="G28" s="38"/>
      <c r="H28" s="38"/>
      <c r="I28" s="38"/>
      <c r="J28" s="145">
        <f>ROUND(J117, 2)</f>
        <v>0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46" t="s">
        <v>40</v>
      </c>
      <c r="G30" s="38"/>
      <c r="H30" s="38"/>
      <c r="I30" s="146" t="s">
        <v>39</v>
      </c>
      <c r="J30" s="146" t="s">
        <v>41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7" t="s">
        <v>42</v>
      </c>
      <c r="E31" s="135" t="s">
        <v>43</v>
      </c>
      <c r="F31" s="148">
        <f>ROUND((SUM(BE117:BE245)),  2)</f>
        <v>0</v>
      </c>
      <c r="G31" s="38"/>
      <c r="H31" s="38"/>
      <c r="I31" s="149">
        <v>0.20999999999999999</v>
      </c>
      <c r="J31" s="148">
        <f>ROUND(((SUM(BE117:BE245))*I31),  2)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35" t="s">
        <v>44</v>
      </c>
      <c r="F32" s="148">
        <f>ROUND((SUM(BF117:BF245)),  2)</f>
        <v>0</v>
      </c>
      <c r="G32" s="38"/>
      <c r="H32" s="38"/>
      <c r="I32" s="149">
        <v>0.14999999999999999</v>
      </c>
      <c r="J32" s="148">
        <f>ROUND(((SUM(BF117:BF245))*I32), 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35" t="s">
        <v>45</v>
      </c>
      <c r="F33" s="148">
        <f>ROUND((SUM(BG117:BG245)),  2)</f>
        <v>0</v>
      </c>
      <c r="G33" s="38"/>
      <c r="H33" s="38"/>
      <c r="I33" s="149">
        <v>0.20999999999999999</v>
      </c>
      <c r="J33" s="148">
        <f>0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5" t="s">
        <v>46</v>
      </c>
      <c r="F34" s="148">
        <f>ROUND((SUM(BH117:BH245)),  2)</f>
        <v>0</v>
      </c>
      <c r="G34" s="38"/>
      <c r="H34" s="38"/>
      <c r="I34" s="149">
        <v>0.14999999999999999</v>
      </c>
      <c r="J34" s="148">
        <f>0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5" t="s">
        <v>47</v>
      </c>
      <c r="F35" s="148">
        <f>ROUND((SUM(BI117:BI245)),  2)</f>
        <v>0</v>
      </c>
      <c r="G35" s="38"/>
      <c r="H35" s="38"/>
      <c r="I35" s="149">
        <v>0</v>
      </c>
      <c r="J35" s="148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50"/>
      <c r="D37" s="151" t="s">
        <v>48</v>
      </c>
      <c r="E37" s="152"/>
      <c r="F37" s="152"/>
      <c r="G37" s="153" t="s">
        <v>49</v>
      </c>
      <c r="H37" s="154" t="s">
        <v>50</v>
      </c>
      <c r="I37" s="152"/>
      <c r="J37" s="155">
        <f>SUM(J28:J35)</f>
        <v>0</v>
      </c>
      <c r="K37" s="156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7" t="s">
        <v>51</v>
      </c>
      <c r="E50" s="158"/>
      <c r="F50" s="158"/>
      <c r="G50" s="157" t="s">
        <v>52</v>
      </c>
      <c r="H50" s="158"/>
      <c r="I50" s="158"/>
      <c r="J50" s="158"/>
      <c r="K50" s="158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59" t="s">
        <v>53</v>
      </c>
      <c r="E61" s="160"/>
      <c r="F61" s="161" t="s">
        <v>54</v>
      </c>
      <c r="G61" s="159" t="s">
        <v>53</v>
      </c>
      <c r="H61" s="160"/>
      <c r="I61" s="160"/>
      <c r="J61" s="162" t="s">
        <v>54</v>
      </c>
      <c r="K61" s="160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7" t="s">
        <v>55</v>
      </c>
      <c r="E65" s="163"/>
      <c r="F65" s="163"/>
      <c r="G65" s="157" t="s">
        <v>56</v>
      </c>
      <c r="H65" s="163"/>
      <c r="I65" s="163"/>
      <c r="J65" s="163"/>
      <c r="K65" s="163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59" t="s">
        <v>53</v>
      </c>
      <c r="E76" s="160"/>
      <c r="F76" s="161" t="s">
        <v>54</v>
      </c>
      <c r="G76" s="159" t="s">
        <v>53</v>
      </c>
      <c r="H76" s="160"/>
      <c r="I76" s="160"/>
      <c r="J76" s="162" t="s">
        <v>54</v>
      </c>
      <c r="K76" s="160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76" t="str">
        <f>E7</f>
        <v>Rožnovská Bečva, Hrachovec, Veselá - oprava toku</v>
      </c>
      <c r="F85" s="40"/>
      <c r="G85" s="40"/>
      <c r="H85" s="4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20</v>
      </c>
      <c r="D87" s="40"/>
      <c r="E87" s="40"/>
      <c r="F87" s="27" t="str">
        <f>F10</f>
        <v>k.ú. Hrachovec, Veselá u Val. Meziříčí</v>
      </c>
      <c r="G87" s="40"/>
      <c r="H87" s="40"/>
      <c r="I87" s="32" t="s">
        <v>22</v>
      </c>
      <c r="J87" s="79" t="str">
        <f>IF(J10="","",J10)</f>
        <v>7. 6. 2019</v>
      </c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25.65" customHeight="1">
      <c r="A89" s="38"/>
      <c r="B89" s="39"/>
      <c r="C89" s="32" t="s">
        <v>24</v>
      </c>
      <c r="D89" s="40"/>
      <c r="E89" s="40"/>
      <c r="F89" s="27" t="str">
        <f>E13</f>
        <v>Povodí Moravy, s.p.</v>
      </c>
      <c r="G89" s="40"/>
      <c r="H89" s="40"/>
      <c r="I89" s="32" t="s">
        <v>32</v>
      </c>
      <c r="J89" s="36" t="str">
        <f>E19</f>
        <v>PM, s.p., Ing. Šefčíková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30</v>
      </c>
      <c r="D90" s="40"/>
      <c r="E90" s="40"/>
      <c r="F90" s="27" t="str">
        <f>IF(E16="","",E16)</f>
        <v>Vyplň údaj</v>
      </c>
      <c r="G90" s="40"/>
      <c r="H90" s="40"/>
      <c r="I90" s="32" t="s">
        <v>35</v>
      </c>
      <c r="J90" s="36" t="str">
        <f>E22</f>
        <v xml:space="preserve"> 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9.28" customHeight="1">
      <c r="A92" s="38"/>
      <c r="B92" s="39"/>
      <c r="C92" s="168" t="s">
        <v>88</v>
      </c>
      <c r="D92" s="169"/>
      <c r="E92" s="169"/>
      <c r="F92" s="169"/>
      <c r="G92" s="169"/>
      <c r="H92" s="169"/>
      <c r="I92" s="169"/>
      <c r="J92" s="170" t="s">
        <v>89</v>
      </c>
      <c r="K92" s="169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2.8" customHeight="1">
      <c r="A94" s="38"/>
      <c r="B94" s="39"/>
      <c r="C94" s="171" t="s">
        <v>90</v>
      </c>
      <c r="D94" s="40"/>
      <c r="E94" s="40"/>
      <c r="F94" s="40"/>
      <c r="G94" s="40"/>
      <c r="H94" s="40"/>
      <c r="I94" s="40"/>
      <c r="J94" s="110">
        <f>J117</f>
        <v>0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U94" s="17" t="s">
        <v>91</v>
      </c>
    </row>
    <row r="95" s="9" customFormat="1" ht="24.96" customHeight="1">
      <c r="A95" s="9"/>
      <c r="B95" s="172"/>
      <c r="C95" s="173"/>
      <c r="D95" s="174" t="s">
        <v>92</v>
      </c>
      <c r="E95" s="175"/>
      <c r="F95" s="175"/>
      <c r="G95" s="175"/>
      <c r="H95" s="175"/>
      <c r="I95" s="175"/>
      <c r="J95" s="176">
        <f>J118</f>
        <v>0</v>
      </c>
      <c r="K95" s="173"/>
      <c r="L95" s="177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8"/>
      <c r="C96" s="179"/>
      <c r="D96" s="180" t="s">
        <v>93</v>
      </c>
      <c r="E96" s="181"/>
      <c r="F96" s="181"/>
      <c r="G96" s="181"/>
      <c r="H96" s="181"/>
      <c r="I96" s="181"/>
      <c r="J96" s="182">
        <f>J119</f>
        <v>0</v>
      </c>
      <c r="K96" s="179"/>
      <c r="L96" s="18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8"/>
      <c r="C97" s="179"/>
      <c r="D97" s="180" t="s">
        <v>94</v>
      </c>
      <c r="E97" s="181"/>
      <c r="F97" s="181"/>
      <c r="G97" s="181"/>
      <c r="H97" s="181"/>
      <c r="I97" s="181"/>
      <c r="J97" s="182">
        <f>J201</f>
        <v>0</v>
      </c>
      <c r="K97" s="179"/>
      <c r="L97" s="18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8"/>
      <c r="C98" s="179"/>
      <c r="D98" s="180" t="s">
        <v>95</v>
      </c>
      <c r="E98" s="181"/>
      <c r="F98" s="181"/>
      <c r="G98" s="181"/>
      <c r="H98" s="181"/>
      <c r="I98" s="181"/>
      <c r="J98" s="182">
        <f>J228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2"/>
      <c r="C99" s="173"/>
      <c r="D99" s="174" t="s">
        <v>96</v>
      </c>
      <c r="E99" s="175"/>
      <c r="F99" s="175"/>
      <c r="G99" s="175"/>
      <c r="H99" s="175"/>
      <c r="I99" s="175"/>
      <c r="J99" s="176">
        <f>J230</f>
        <v>0</v>
      </c>
      <c r="K99" s="173"/>
      <c r="L99" s="17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97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E7</f>
        <v>Rožnovská Bečva, Hrachovec, Veselá - oprava toku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F10</f>
        <v>k.ú. Hrachovec, Veselá u Val. Meziříčí</v>
      </c>
      <c r="G111" s="40"/>
      <c r="H111" s="40"/>
      <c r="I111" s="32" t="s">
        <v>22</v>
      </c>
      <c r="J111" s="79" t="str">
        <f>IF(J10="","",J10)</f>
        <v>7. 6. 2019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5.65" customHeight="1">
      <c r="A113" s="38"/>
      <c r="B113" s="39"/>
      <c r="C113" s="32" t="s">
        <v>24</v>
      </c>
      <c r="D113" s="40"/>
      <c r="E113" s="40"/>
      <c r="F113" s="27" t="str">
        <f>E13</f>
        <v>Povodí Moravy, s.p.</v>
      </c>
      <c r="G113" s="40"/>
      <c r="H113" s="40"/>
      <c r="I113" s="32" t="s">
        <v>32</v>
      </c>
      <c r="J113" s="36" t="str">
        <f>E19</f>
        <v>PM, s.p., Ing. Šefčíková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30</v>
      </c>
      <c r="D114" s="40"/>
      <c r="E114" s="40"/>
      <c r="F114" s="27" t="str">
        <f>IF(E16="","",E16)</f>
        <v>Vyplň údaj</v>
      </c>
      <c r="G114" s="40"/>
      <c r="H114" s="40"/>
      <c r="I114" s="32" t="s">
        <v>35</v>
      </c>
      <c r="J114" s="36" t="str">
        <f>E22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84"/>
      <c r="B116" s="185"/>
      <c r="C116" s="186" t="s">
        <v>98</v>
      </c>
      <c r="D116" s="187" t="s">
        <v>63</v>
      </c>
      <c r="E116" s="187" t="s">
        <v>59</v>
      </c>
      <c r="F116" s="187" t="s">
        <v>60</v>
      </c>
      <c r="G116" s="187" t="s">
        <v>99</v>
      </c>
      <c r="H116" s="187" t="s">
        <v>100</v>
      </c>
      <c r="I116" s="187" t="s">
        <v>101</v>
      </c>
      <c r="J116" s="188" t="s">
        <v>89</v>
      </c>
      <c r="K116" s="189" t="s">
        <v>102</v>
      </c>
      <c r="L116" s="190"/>
      <c r="M116" s="100" t="s">
        <v>1</v>
      </c>
      <c r="N116" s="101" t="s">
        <v>42</v>
      </c>
      <c r="O116" s="101" t="s">
        <v>103</v>
      </c>
      <c r="P116" s="101" t="s">
        <v>104</v>
      </c>
      <c r="Q116" s="101" t="s">
        <v>105</v>
      </c>
      <c r="R116" s="101" t="s">
        <v>106</v>
      </c>
      <c r="S116" s="101" t="s">
        <v>107</v>
      </c>
      <c r="T116" s="102" t="s">
        <v>108</v>
      </c>
      <c r="U116" s="184"/>
      <c r="V116" s="184"/>
      <c r="W116" s="184"/>
      <c r="X116" s="184"/>
      <c r="Y116" s="184"/>
      <c r="Z116" s="184"/>
      <c r="AA116" s="184"/>
      <c r="AB116" s="184"/>
      <c r="AC116" s="184"/>
      <c r="AD116" s="184"/>
      <c r="AE116" s="184"/>
    </row>
    <row r="117" s="2" customFormat="1" ht="22.8" customHeight="1">
      <c r="A117" s="38"/>
      <c r="B117" s="39"/>
      <c r="C117" s="107" t="s">
        <v>109</v>
      </c>
      <c r="D117" s="40"/>
      <c r="E117" s="40"/>
      <c r="F117" s="40"/>
      <c r="G117" s="40"/>
      <c r="H117" s="40"/>
      <c r="I117" s="40"/>
      <c r="J117" s="191">
        <f>BK117</f>
        <v>0</v>
      </c>
      <c r="K117" s="40"/>
      <c r="L117" s="44"/>
      <c r="M117" s="103"/>
      <c r="N117" s="192"/>
      <c r="O117" s="104"/>
      <c r="P117" s="193">
        <f>P118+P230</f>
        <v>0</v>
      </c>
      <c r="Q117" s="104"/>
      <c r="R117" s="193">
        <f>R118+R230</f>
        <v>1728.0371352</v>
      </c>
      <c r="S117" s="104"/>
      <c r="T117" s="194">
        <f>T118+T230</f>
        <v>526.29999999999995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77</v>
      </c>
      <c r="AU117" s="17" t="s">
        <v>91</v>
      </c>
      <c r="BK117" s="195">
        <f>BK118+BK230</f>
        <v>0</v>
      </c>
    </row>
    <row r="118" s="12" customFormat="1" ht="25.92" customHeight="1">
      <c r="A118" s="12"/>
      <c r="B118" s="196"/>
      <c r="C118" s="197"/>
      <c r="D118" s="198" t="s">
        <v>77</v>
      </c>
      <c r="E118" s="199" t="s">
        <v>110</v>
      </c>
      <c r="F118" s="199" t="s">
        <v>111</v>
      </c>
      <c r="G118" s="197"/>
      <c r="H118" s="197"/>
      <c r="I118" s="200"/>
      <c r="J118" s="201">
        <f>BK118</f>
        <v>0</v>
      </c>
      <c r="K118" s="197"/>
      <c r="L118" s="202"/>
      <c r="M118" s="203"/>
      <c r="N118" s="204"/>
      <c r="O118" s="204"/>
      <c r="P118" s="205">
        <f>P119+P201+P228</f>
        <v>0</v>
      </c>
      <c r="Q118" s="204"/>
      <c r="R118" s="205">
        <f>R119+R201+R228</f>
        <v>1728.0371352</v>
      </c>
      <c r="S118" s="204"/>
      <c r="T118" s="206">
        <f>T119+T201+T228</f>
        <v>526.29999999999995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7" t="s">
        <v>83</v>
      </c>
      <c r="AT118" s="208" t="s">
        <v>77</v>
      </c>
      <c r="AU118" s="208" t="s">
        <v>78</v>
      </c>
      <c r="AY118" s="207" t="s">
        <v>112</v>
      </c>
      <c r="BK118" s="209">
        <f>BK119+BK201+BK228</f>
        <v>0</v>
      </c>
    </row>
    <row r="119" s="12" customFormat="1" ht="22.8" customHeight="1">
      <c r="A119" s="12"/>
      <c r="B119" s="196"/>
      <c r="C119" s="197"/>
      <c r="D119" s="198" t="s">
        <v>77</v>
      </c>
      <c r="E119" s="210" t="s">
        <v>83</v>
      </c>
      <c r="F119" s="210" t="s">
        <v>113</v>
      </c>
      <c r="G119" s="197"/>
      <c r="H119" s="197"/>
      <c r="I119" s="200"/>
      <c r="J119" s="211">
        <f>BK119</f>
        <v>0</v>
      </c>
      <c r="K119" s="197"/>
      <c r="L119" s="202"/>
      <c r="M119" s="203"/>
      <c r="N119" s="204"/>
      <c r="O119" s="204"/>
      <c r="P119" s="205">
        <f>SUM(P120:P200)</f>
        <v>0</v>
      </c>
      <c r="Q119" s="204"/>
      <c r="R119" s="205">
        <f>SUM(R120:R200)</f>
        <v>0.092700000000000005</v>
      </c>
      <c r="S119" s="204"/>
      <c r="T119" s="206">
        <f>SUM(T120:T200)</f>
        <v>526.29999999999995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7" t="s">
        <v>83</v>
      </c>
      <c r="AT119" s="208" t="s">
        <v>77</v>
      </c>
      <c r="AU119" s="208" t="s">
        <v>83</v>
      </c>
      <c r="AY119" s="207" t="s">
        <v>112</v>
      </c>
      <c r="BK119" s="209">
        <f>SUM(BK120:BK200)</f>
        <v>0</v>
      </c>
    </row>
    <row r="120" s="2" customFormat="1" ht="21.75" customHeight="1">
      <c r="A120" s="38"/>
      <c r="B120" s="39"/>
      <c r="C120" s="212" t="s">
        <v>83</v>
      </c>
      <c r="D120" s="212" t="s">
        <v>114</v>
      </c>
      <c r="E120" s="213" t="s">
        <v>115</v>
      </c>
      <c r="F120" s="214" t="s">
        <v>116</v>
      </c>
      <c r="G120" s="215" t="s">
        <v>117</v>
      </c>
      <c r="H120" s="216">
        <v>0.039</v>
      </c>
      <c r="I120" s="217"/>
      <c r="J120" s="218">
        <f>ROUND(I120*H120,2)</f>
        <v>0</v>
      </c>
      <c r="K120" s="219"/>
      <c r="L120" s="44"/>
      <c r="M120" s="220" t="s">
        <v>1</v>
      </c>
      <c r="N120" s="221" t="s">
        <v>43</v>
      </c>
      <c r="O120" s="91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4" t="s">
        <v>118</v>
      </c>
      <c r="AT120" s="224" t="s">
        <v>114</v>
      </c>
      <c r="AU120" s="224" t="s">
        <v>85</v>
      </c>
      <c r="AY120" s="17" t="s">
        <v>112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7" t="s">
        <v>83</v>
      </c>
      <c r="BK120" s="225">
        <f>ROUND(I120*H120,2)</f>
        <v>0</v>
      </c>
      <c r="BL120" s="17" t="s">
        <v>118</v>
      </c>
      <c r="BM120" s="224" t="s">
        <v>119</v>
      </c>
    </row>
    <row r="121" s="2" customFormat="1">
      <c r="A121" s="38"/>
      <c r="B121" s="39"/>
      <c r="C121" s="40"/>
      <c r="D121" s="226" t="s">
        <v>120</v>
      </c>
      <c r="E121" s="40"/>
      <c r="F121" s="227" t="s">
        <v>121</v>
      </c>
      <c r="G121" s="40"/>
      <c r="H121" s="40"/>
      <c r="I121" s="228"/>
      <c r="J121" s="40"/>
      <c r="K121" s="40"/>
      <c r="L121" s="44"/>
      <c r="M121" s="229"/>
      <c r="N121" s="230"/>
      <c r="O121" s="91"/>
      <c r="P121" s="91"/>
      <c r="Q121" s="91"/>
      <c r="R121" s="91"/>
      <c r="S121" s="91"/>
      <c r="T121" s="92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120</v>
      </c>
      <c r="AU121" s="17" t="s">
        <v>85</v>
      </c>
    </row>
    <row r="122" s="13" customFormat="1">
      <c r="A122" s="13"/>
      <c r="B122" s="231"/>
      <c r="C122" s="232"/>
      <c r="D122" s="226" t="s">
        <v>122</v>
      </c>
      <c r="E122" s="233" t="s">
        <v>1</v>
      </c>
      <c r="F122" s="234" t="s">
        <v>123</v>
      </c>
      <c r="G122" s="232"/>
      <c r="H122" s="235">
        <v>0.039</v>
      </c>
      <c r="I122" s="236"/>
      <c r="J122" s="232"/>
      <c r="K122" s="232"/>
      <c r="L122" s="237"/>
      <c r="M122" s="238"/>
      <c r="N122" s="239"/>
      <c r="O122" s="239"/>
      <c r="P122" s="239"/>
      <c r="Q122" s="239"/>
      <c r="R122" s="239"/>
      <c r="S122" s="239"/>
      <c r="T122" s="24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1" t="s">
        <v>122</v>
      </c>
      <c r="AU122" s="241" t="s">
        <v>85</v>
      </c>
      <c r="AV122" s="13" t="s">
        <v>85</v>
      </c>
      <c r="AW122" s="13" t="s">
        <v>34</v>
      </c>
      <c r="AX122" s="13" t="s">
        <v>83</v>
      </c>
      <c r="AY122" s="241" t="s">
        <v>112</v>
      </c>
    </row>
    <row r="123" s="2" customFormat="1" ht="33" customHeight="1">
      <c r="A123" s="38"/>
      <c r="B123" s="39"/>
      <c r="C123" s="212" t="s">
        <v>85</v>
      </c>
      <c r="D123" s="212" t="s">
        <v>114</v>
      </c>
      <c r="E123" s="213" t="s">
        <v>124</v>
      </c>
      <c r="F123" s="214" t="s">
        <v>125</v>
      </c>
      <c r="G123" s="215" t="s">
        <v>126</v>
      </c>
      <c r="H123" s="216">
        <v>515</v>
      </c>
      <c r="I123" s="217"/>
      <c r="J123" s="218">
        <f>ROUND(I123*H123,2)</f>
        <v>0</v>
      </c>
      <c r="K123" s="219"/>
      <c r="L123" s="44"/>
      <c r="M123" s="220" t="s">
        <v>1</v>
      </c>
      <c r="N123" s="221" t="s">
        <v>43</v>
      </c>
      <c r="O123" s="91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4" t="s">
        <v>118</v>
      </c>
      <c r="AT123" s="224" t="s">
        <v>114</v>
      </c>
      <c r="AU123" s="224" t="s">
        <v>85</v>
      </c>
      <c r="AY123" s="17" t="s">
        <v>112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7" t="s">
        <v>83</v>
      </c>
      <c r="BK123" s="225">
        <f>ROUND(I123*H123,2)</f>
        <v>0</v>
      </c>
      <c r="BL123" s="17" t="s">
        <v>118</v>
      </c>
      <c r="BM123" s="224" t="s">
        <v>127</v>
      </c>
    </row>
    <row r="124" s="2" customFormat="1" ht="33" customHeight="1">
      <c r="A124" s="38"/>
      <c r="B124" s="39"/>
      <c r="C124" s="212" t="s">
        <v>128</v>
      </c>
      <c r="D124" s="212" t="s">
        <v>114</v>
      </c>
      <c r="E124" s="213" t="s">
        <v>129</v>
      </c>
      <c r="F124" s="214" t="s">
        <v>130</v>
      </c>
      <c r="G124" s="215" t="s">
        <v>126</v>
      </c>
      <c r="H124" s="216">
        <v>515</v>
      </c>
      <c r="I124" s="217"/>
      <c r="J124" s="218">
        <f>ROUND(I124*H124,2)</f>
        <v>0</v>
      </c>
      <c r="K124" s="219"/>
      <c r="L124" s="44"/>
      <c r="M124" s="220" t="s">
        <v>1</v>
      </c>
      <c r="N124" s="221" t="s">
        <v>43</v>
      </c>
      <c r="O124" s="91"/>
      <c r="P124" s="222">
        <f>O124*H124</f>
        <v>0</v>
      </c>
      <c r="Q124" s="222">
        <v>0.00018000000000000001</v>
      </c>
      <c r="R124" s="222">
        <f>Q124*H124</f>
        <v>0.092700000000000005</v>
      </c>
      <c r="S124" s="222">
        <v>0</v>
      </c>
      <c r="T124" s="223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4" t="s">
        <v>118</v>
      </c>
      <c r="AT124" s="224" t="s">
        <v>114</v>
      </c>
      <c r="AU124" s="224" t="s">
        <v>85</v>
      </c>
      <c r="AY124" s="17" t="s">
        <v>112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7" t="s">
        <v>83</v>
      </c>
      <c r="BK124" s="225">
        <f>ROUND(I124*H124,2)</f>
        <v>0</v>
      </c>
      <c r="BL124" s="17" t="s">
        <v>118</v>
      </c>
      <c r="BM124" s="224" t="s">
        <v>131</v>
      </c>
    </row>
    <row r="125" s="2" customFormat="1">
      <c r="A125" s="38"/>
      <c r="B125" s="39"/>
      <c r="C125" s="40"/>
      <c r="D125" s="226" t="s">
        <v>120</v>
      </c>
      <c r="E125" s="40"/>
      <c r="F125" s="227" t="s">
        <v>132</v>
      </c>
      <c r="G125" s="40"/>
      <c r="H125" s="40"/>
      <c r="I125" s="228"/>
      <c r="J125" s="40"/>
      <c r="K125" s="40"/>
      <c r="L125" s="44"/>
      <c r="M125" s="229"/>
      <c r="N125" s="230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120</v>
      </c>
      <c r="AU125" s="17" t="s">
        <v>85</v>
      </c>
    </row>
    <row r="126" s="2" customFormat="1" ht="16.5" customHeight="1">
      <c r="A126" s="38"/>
      <c r="B126" s="39"/>
      <c r="C126" s="212" t="s">
        <v>118</v>
      </c>
      <c r="D126" s="212" t="s">
        <v>114</v>
      </c>
      <c r="E126" s="213" t="s">
        <v>133</v>
      </c>
      <c r="F126" s="214" t="s">
        <v>134</v>
      </c>
      <c r="G126" s="215" t="s">
        <v>126</v>
      </c>
      <c r="H126" s="216">
        <v>3935</v>
      </c>
      <c r="I126" s="217"/>
      <c r="J126" s="218">
        <f>ROUND(I126*H126,2)</f>
        <v>0</v>
      </c>
      <c r="K126" s="219"/>
      <c r="L126" s="44"/>
      <c r="M126" s="220" t="s">
        <v>1</v>
      </c>
      <c r="N126" s="221" t="s">
        <v>43</v>
      </c>
      <c r="O126" s="91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4" t="s">
        <v>118</v>
      </c>
      <c r="AT126" s="224" t="s">
        <v>114</v>
      </c>
      <c r="AU126" s="224" t="s">
        <v>85</v>
      </c>
      <c r="AY126" s="17" t="s">
        <v>112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7" t="s">
        <v>83</v>
      </c>
      <c r="BK126" s="225">
        <f>ROUND(I126*H126,2)</f>
        <v>0</v>
      </c>
      <c r="BL126" s="17" t="s">
        <v>118</v>
      </c>
      <c r="BM126" s="224" t="s">
        <v>135</v>
      </c>
    </row>
    <row r="127" s="2" customFormat="1">
      <c r="A127" s="38"/>
      <c r="B127" s="39"/>
      <c r="C127" s="40"/>
      <c r="D127" s="226" t="s">
        <v>120</v>
      </c>
      <c r="E127" s="40"/>
      <c r="F127" s="227" t="s">
        <v>136</v>
      </c>
      <c r="G127" s="40"/>
      <c r="H127" s="40"/>
      <c r="I127" s="228"/>
      <c r="J127" s="40"/>
      <c r="K127" s="40"/>
      <c r="L127" s="44"/>
      <c r="M127" s="229"/>
      <c r="N127" s="230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120</v>
      </c>
      <c r="AU127" s="17" t="s">
        <v>85</v>
      </c>
    </row>
    <row r="128" s="13" customFormat="1">
      <c r="A128" s="13"/>
      <c r="B128" s="231"/>
      <c r="C128" s="232"/>
      <c r="D128" s="226" t="s">
        <v>122</v>
      </c>
      <c r="E128" s="233" t="s">
        <v>1</v>
      </c>
      <c r="F128" s="234" t="s">
        <v>137</v>
      </c>
      <c r="G128" s="232"/>
      <c r="H128" s="235">
        <v>3935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122</v>
      </c>
      <c r="AU128" s="241" t="s">
        <v>85</v>
      </c>
      <c r="AV128" s="13" t="s">
        <v>85</v>
      </c>
      <c r="AW128" s="13" t="s">
        <v>34</v>
      </c>
      <c r="AX128" s="13" t="s">
        <v>83</v>
      </c>
      <c r="AY128" s="241" t="s">
        <v>112</v>
      </c>
    </row>
    <row r="129" s="2" customFormat="1" ht="33" customHeight="1">
      <c r="A129" s="38"/>
      <c r="B129" s="39"/>
      <c r="C129" s="212" t="s">
        <v>138</v>
      </c>
      <c r="D129" s="212" t="s">
        <v>114</v>
      </c>
      <c r="E129" s="213" t="s">
        <v>139</v>
      </c>
      <c r="F129" s="214" t="s">
        <v>140</v>
      </c>
      <c r="G129" s="215" t="s">
        <v>141</v>
      </c>
      <c r="H129" s="216">
        <v>45</v>
      </c>
      <c r="I129" s="217"/>
      <c r="J129" s="218">
        <f>ROUND(I129*H129,2)</f>
        <v>0</v>
      </c>
      <c r="K129" s="219"/>
      <c r="L129" s="44"/>
      <c r="M129" s="220" t="s">
        <v>1</v>
      </c>
      <c r="N129" s="221" t="s">
        <v>43</v>
      </c>
      <c r="O129" s="91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4" t="s">
        <v>118</v>
      </c>
      <c r="AT129" s="224" t="s">
        <v>114</v>
      </c>
      <c r="AU129" s="224" t="s">
        <v>85</v>
      </c>
      <c r="AY129" s="17" t="s">
        <v>112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7" t="s">
        <v>83</v>
      </c>
      <c r="BK129" s="225">
        <f>ROUND(I129*H129,2)</f>
        <v>0</v>
      </c>
      <c r="BL129" s="17" t="s">
        <v>118</v>
      </c>
      <c r="BM129" s="224" t="s">
        <v>142</v>
      </c>
    </row>
    <row r="130" s="2" customFormat="1" ht="33" customHeight="1">
      <c r="A130" s="38"/>
      <c r="B130" s="39"/>
      <c r="C130" s="212" t="s">
        <v>143</v>
      </c>
      <c r="D130" s="212" t="s">
        <v>114</v>
      </c>
      <c r="E130" s="213" t="s">
        <v>144</v>
      </c>
      <c r="F130" s="214" t="s">
        <v>145</v>
      </c>
      <c r="G130" s="215" t="s">
        <v>141</v>
      </c>
      <c r="H130" s="216">
        <v>18</v>
      </c>
      <c r="I130" s="217"/>
      <c r="J130" s="218">
        <f>ROUND(I130*H130,2)</f>
        <v>0</v>
      </c>
      <c r="K130" s="219"/>
      <c r="L130" s="44"/>
      <c r="M130" s="220" t="s">
        <v>1</v>
      </c>
      <c r="N130" s="221" t="s">
        <v>43</v>
      </c>
      <c r="O130" s="91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4" t="s">
        <v>118</v>
      </c>
      <c r="AT130" s="224" t="s">
        <v>114</v>
      </c>
      <c r="AU130" s="224" t="s">
        <v>85</v>
      </c>
      <c r="AY130" s="17" t="s">
        <v>112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7" t="s">
        <v>83</v>
      </c>
      <c r="BK130" s="225">
        <f>ROUND(I130*H130,2)</f>
        <v>0</v>
      </c>
      <c r="BL130" s="17" t="s">
        <v>118</v>
      </c>
      <c r="BM130" s="224" t="s">
        <v>146</v>
      </c>
    </row>
    <row r="131" s="2" customFormat="1" ht="33" customHeight="1">
      <c r="A131" s="38"/>
      <c r="B131" s="39"/>
      <c r="C131" s="212" t="s">
        <v>147</v>
      </c>
      <c r="D131" s="212" t="s">
        <v>114</v>
      </c>
      <c r="E131" s="213" t="s">
        <v>148</v>
      </c>
      <c r="F131" s="214" t="s">
        <v>149</v>
      </c>
      <c r="G131" s="215" t="s">
        <v>141</v>
      </c>
      <c r="H131" s="216">
        <v>9</v>
      </c>
      <c r="I131" s="217"/>
      <c r="J131" s="218">
        <f>ROUND(I131*H131,2)</f>
        <v>0</v>
      </c>
      <c r="K131" s="219"/>
      <c r="L131" s="44"/>
      <c r="M131" s="220" t="s">
        <v>1</v>
      </c>
      <c r="N131" s="221" t="s">
        <v>43</v>
      </c>
      <c r="O131" s="91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4" t="s">
        <v>118</v>
      </c>
      <c r="AT131" s="224" t="s">
        <v>114</v>
      </c>
      <c r="AU131" s="224" t="s">
        <v>85</v>
      </c>
      <c r="AY131" s="17" t="s">
        <v>112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7" t="s">
        <v>83</v>
      </c>
      <c r="BK131" s="225">
        <f>ROUND(I131*H131,2)</f>
        <v>0</v>
      </c>
      <c r="BL131" s="17" t="s">
        <v>118</v>
      </c>
      <c r="BM131" s="224" t="s">
        <v>150</v>
      </c>
    </row>
    <row r="132" s="2" customFormat="1" ht="33" customHeight="1">
      <c r="A132" s="38"/>
      <c r="B132" s="39"/>
      <c r="C132" s="212" t="s">
        <v>151</v>
      </c>
      <c r="D132" s="212" t="s">
        <v>114</v>
      </c>
      <c r="E132" s="213" t="s">
        <v>152</v>
      </c>
      <c r="F132" s="214" t="s">
        <v>153</v>
      </c>
      <c r="G132" s="215" t="s">
        <v>141</v>
      </c>
      <c r="H132" s="216">
        <v>3</v>
      </c>
      <c r="I132" s="217"/>
      <c r="J132" s="218">
        <f>ROUND(I132*H132,2)</f>
        <v>0</v>
      </c>
      <c r="K132" s="219"/>
      <c r="L132" s="44"/>
      <c r="M132" s="220" t="s">
        <v>1</v>
      </c>
      <c r="N132" s="221" t="s">
        <v>43</v>
      </c>
      <c r="O132" s="91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4" t="s">
        <v>118</v>
      </c>
      <c r="AT132" s="224" t="s">
        <v>114</v>
      </c>
      <c r="AU132" s="224" t="s">
        <v>85</v>
      </c>
      <c r="AY132" s="17" t="s">
        <v>112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7" t="s">
        <v>83</v>
      </c>
      <c r="BK132" s="225">
        <f>ROUND(I132*H132,2)</f>
        <v>0</v>
      </c>
      <c r="BL132" s="17" t="s">
        <v>118</v>
      </c>
      <c r="BM132" s="224" t="s">
        <v>154</v>
      </c>
    </row>
    <row r="133" s="2" customFormat="1" ht="33" customHeight="1">
      <c r="A133" s="38"/>
      <c r="B133" s="39"/>
      <c r="C133" s="212" t="s">
        <v>155</v>
      </c>
      <c r="D133" s="212" t="s">
        <v>114</v>
      </c>
      <c r="E133" s="213" t="s">
        <v>156</v>
      </c>
      <c r="F133" s="214" t="s">
        <v>157</v>
      </c>
      <c r="G133" s="215" t="s">
        <v>141</v>
      </c>
      <c r="H133" s="216">
        <v>47</v>
      </c>
      <c r="I133" s="217"/>
      <c r="J133" s="218">
        <f>ROUND(I133*H133,2)</f>
        <v>0</v>
      </c>
      <c r="K133" s="219"/>
      <c r="L133" s="44"/>
      <c r="M133" s="220" t="s">
        <v>1</v>
      </c>
      <c r="N133" s="221" t="s">
        <v>43</v>
      </c>
      <c r="O133" s="91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4" t="s">
        <v>118</v>
      </c>
      <c r="AT133" s="224" t="s">
        <v>114</v>
      </c>
      <c r="AU133" s="224" t="s">
        <v>85</v>
      </c>
      <c r="AY133" s="17" t="s">
        <v>112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7" t="s">
        <v>83</v>
      </c>
      <c r="BK133" s="225">
        <f>ROUND(I133*H133,2)</f>
        <v>0</v>
      </c>
      <c r="BL133" s="17" t="s">
        <v>118</v>
      </c>
      <c r="BM133" s="224" t="s">
        <v>158</v>
      </c>
    </row>
    <row r="134" s="13" customFormat="1">
      <c r="A134" s="13"/>
      <c r="B134" s="231"/>
      <c r="C134" s="232"/>
      <c r="D134" s="226" t="s">
        <v>122</v>
      </c>
      <c r="E134" s="233" t="s">
        <v>1</v>
      </c>
      <c r="F134" s="234" t="s">
        <v>159</v>
      </c>
      <c r="G134" s="232"/>
      <c r="H134" s="235">
        <v>47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122</v>
      </c>
      <c r="AU134" s="241" t="s">
        <v>85</v>
      </c>
      <c r="AV134" s="13" t="s">
        <v>85</v>
      </c>
      <c r="AW134" s="13" t="s">
        <v>34</v>
      </c>
      <c r="AX134" s="13" t="s">
        <v>83</v>
      </c>
      <c r="AY134" s="241" t="s">
        <v>112</v>
      </c>
    </row>
    <row r="135" s="2" customFormat="1" ht="33" customHeight="1">
      <c r="A135" s="38"/>
      <c r="B135" s="39"/>
      <c r="C135" s="212" t="s">
        <v>160</v>
      </c>
      <c r="D135" s="212" t="s">
        <v>114</v>
      </c>
      <c r="E135" s="213" t="s">
        <v>161</v>
      </c>
      <c r="F135" s="214" t="s">
        <v>162</v>
      </c>
      <c r="G135" s="215" t="s">
        <v>141</v>
      </c>
      <c r="H135" s="216">
        <v>19</v>
      </c>
      <c r="I135" s="217"/>
      <c r="J135" s="218">
        <f>ROUND(I135*H135,2)</f>
        <v>0</v>
      </c>
      <c r="K135" s="219"/>
      <c r="L135" s="44"/>
      <c r="M135" s="220" t="s">
        <v>1</v>
      </c>
      <c r="N135" s="221" t="s">
        <v>43</v>
      </c>
      <c r="O135" s="91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4" t="s">
        <v>118</v>
      </c>
      <c r="AT135" s="224" t="s">
        <v>114</v>
      </c>
      <c r="AU135" s="224" t="s">
        <v>85</v>
      </c>
      <c r="AY135" s="17" t="s">
        <v>112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7" t="s">
        <v>83</v>
      </c>
      <c r="BK135" s="225">
        <f>ROUND(I135*H135,2)</f>
        <v>0</v>
      </c>
      <c r="BL135" s="17" t="s">
        <v>118</v>
      </c>
      <c r="BM135" s="224" t="s">
        <v>163</v>
      </c>
    </row>
    <row r="136" s="13" customFormat="1">
      <c r="A136" s="13"/>
      <c r="B136" s="231"/>
      <c r="C136" s="232"/>
      <c r="D136" s="226" t="s">
        <v>122</v>
      </c>
      <c r="E136" s="233" t="s">
        <v>1</v>
      </c>
      <c r="F136" s="234" t="s">
        <v>164</v>
      </c>
      <c r="G136" s="232"/>
      <c r="H136" s="235">
        <v>19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122</v>
      </c>
      <c r="AU136" s="241" t="s">
        <v>85</v>
      </c>
      <c r="AV136" s="13" t="s">
        <v>85</v>
      </c>
      <c r="AW136" s="13" t="s">
        <v>34</v>
      </c>
      <c r="AX136" s="13" t="s">
        <v>83</v>
      </c>
      <c r="AY136" s="241" t="s">
        <v>112</v>
      </c>
    </row>
    <row r="137" s="2" customFormat="1" ht="33" customHeight="1">
      <c r="A137" s="38"/>
      <c r="B137" s="39"/>
      <c r="C137" s="212" t="s">
        <v>165</v>
      </c>
      <c r="D137" s="212" t="s">
        <v>114</v>
      </c>
      <c r="E137" s="213" t="s">
        <v>166</v>
      </c>
      <c r="F137" s="214" t="s">
        <v>167</v>
      </c>
      <c r="G137" s="215" t="s">
        <v>141</v>
      </c>
      <c r="H137" s="216">
        <v>11</v>
      </c>
      <c r="I137" s="217"/>
      <c r="J137" s="218">
        <f>ROUND(I137*H137,2)</f>
        <v>0</v>
      </c>
      <c r="K137" s="219"/>
      <c r="L137" s="44"/>
      <c r="M137" s="220" t="s">
        <v>1</v>
      </c>
      <c r="N137" s="221" t="s">
        <v>43</v>
      </c>
      <c r="O137" s="91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4" t="s">
        <v>118</v>
      </c>
      <c r="AT137" s="224" t="s">
        <v>114</v>
      </c>
      <c r="AU137" s="224" t="s">
        <v>85</v>
      </c>
      <c r="AY137" s="17" t="s">
        <v>112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7" t="s">
        <v>83</v>
      </c>
      <c r="BK137" s="225">
        <f>ROUND(I137*H137,2)</f>
        <v>0</v>
      </c>
      <c r="BL137" s="17" t="s">
        <v>118</v>
      </c>
      <c r="BM137" s="224" t="s">
        <v>168</v>
      </c>
    </row>
    <row r="138" s="13" customFormat="1">
      <c r="A138" s="13"/>
      <c r="B138" s="231"/>
      <c r="C138" s="232"/>
      <c r="D138" s="226" t="s">
        <v>122</v>
      </c>
      <c r="E138" s="233" t="s">
        <v>1</v>
      </c>
      <c r="F138" s="234" t="s">
        <v>169</v>
      </c>
      <c r="G138" s="232"/>
      <c r="H138" s="235">
        <v>11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122</v>
      </c>
      <c r="AU138" s="241" t="s">
        <v>85</v>
      </c>
      <c r="AV138" s="13" t="s">
        <v>85</v>
      </c>
      <c r="AW138" s="13" t="s">
        <v>34</v>
      </c>
      <c r="AX138" s="13" t="s">
        <v>83</v>
      </c>
      <c r="AY138" s="241" t="s">
        <v>112</v>
      </c>
    </row>
    <row r="139" s="2" customFormat="1" ht="33" customHeight="1">
      <c r="A139" s="38"/>
      <c r="B139" s="39"/>
      <c r="C139" s="212" t="s">
        <v>170</v>
      </c>
      <c r="D139" s="212" t="s">
        <v>114</v>
      </c>
      <c r="E139" s="213" t="s">
        <v>171</v>
      </c>
      <c r="F139" s="214" t="s">
        <v>172</v>
      </c>
      <c r="G139" s="215" t="s">
        <v>141</v>
      </c>
      <c r="H139" s="216">
        <v>7</v>
      </c>
      <c r="I139" s="217"/>
      <c r="J139" s="218">
        <f>ROUND(I139*H139,2)</f>
        <v>0</v>
      </c>
      <c r="K139" s="219"/>
      <c r="L139" s="44"/>
      <c r="M139" s="220" t="s">
        <v>1</v>
      </c>
      <c r="N139" s="221" t="s">
        <v>43</v>
      </c>
      <c r="O139" s="91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4" t="s">
        <v>118</v>
      </c>
      <c r="AT139" s="224" t="s">
        <v>114</v>
      </c>
      <c r="AU139" s="224" t="s">
        <v>85</v>
      </c>
      <c r="AY139" s="17" t="s">
        <v>112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7" t="s">
        <v>83</v>
      </c>
      <c r="BK139" s="225">
        <f>ROUND(I139*H139,2)</f>
        <v>0</v>
      </c>
      <c r="BL139" s="17" t="s">
        <v>118</v>
      </c>
      <c r="BM139" s="224" t="s">
        <v>173</v>
      </c>
    </row>
    <row r="140" s="13" customFormat="1">
      <c r="A140" s="13"/>
      <c r="B140" s="231"/>
      <c r="C140" s="232"/>
      <c r="D140" s="226" t="s">
        <v>122</v>
      </c>
      <c r="E140" s="233" t="s">
        <v>1</v>
      </c>
      <c r="F140" s="234" t="s">
        <v>174</v>
      </c>
      <c r="G140" s="232"/>
      <c r="H140" s="235">
        <v>7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122</v>
      </c>
      <c r="AU140" s="241" t="s">
        <v>85</v>
      </c>
      <c r="AV140" s="13" t="s">
        <v>85</v>
      </c>
      <c r="AW140" s="13" t="s">
        <v>34</v>
      </c>
      <c r="AX140" s="13" t="s">
        <v>83</v>
      </c>
      <c r="AY140" s="241" t="s">
        <v>112</v>
      </c>
    </row>
    <row r="141" s="2" customFormat="1" ht="33" customHeight="1">
      <c r="A141" s="38"/>
      <c r="B141" s="39"/>
      <c r="C141" s="212" t="s">
        <v>175</v>
      </c>
      <c r="D141" s="212" t="s">
        <v>114</v>
      </c>
      <c r="E141" s="213" t="s">
        <v>176</v>
      </c>
      <c r="F141" s="214" t="s">
        <v>177</v>
      </c>
      <c r="G141" s="215" t="s">
        <v>141</v>
      </c>
      <c r="H141" s="216">
        <v>2</v>
      </c>
      <c r="I141" s="217"/>
      <c r="J141" s="218">
        <f>ROUND(I141*H141,2)</f>
        <v>0</v>
      </c>
      <c r="K141" s="219"/>
      <c r="L141" s="44"/>
      <c r="M141" s="220" t="s">
        <v>1</v>
      </c>
      <c r="N141" s="221" t="s">
        <v>43</v>
      </c>
      <c r="O141" s="91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4" t="s">
        <v>118</v>
      </c>
      <c r="AT141" s="224" t="s">
        <v>114</v>
      </c>
      <c r="AU141" s="224" t="s">
        <v>85</v>
      </c>
      <c r="AY141" s="17" t="s">
        <v>112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7" t="s">
        <v>83</v>
      </c>
      <c r="BK141" s="225">
        <f>ROUND(I141*H141,2)</f>
        <v>0</v>
      </c>
      <c r="BL141" s="17" t="s">
        <v>118</v>
      </c>
      <c r="BM141" s="224" t="s">
        <v>178</v>
      </c>
    </row>
    <row r="142" s="2" customFormat="1" ht="33" customHeight="1">
      <c r="A142" s="38"/>
      <c r="B142" s="39"/>
      <c r="C142" s="212" t="s">
        <v>179</v>
      </c>
      <c r="D142" s="212" t="s">
        <v>114</v>
      </c>
      <c r="E142" s="213" t="s">
        <v>180</v>
      </c>
      <c r="F142" s="214" t="s">
        <v>181</v>
      </c>
      <c r="G142" s="215" t="s">
        <v>141</v>
      </c>
      <c r="H142" s="216">
        <v>1</v>
      </c>
      <c r="I142" s="217"/>
      <c r="J142" s="218">
        <f>ROUND(I142*H142,2)</f>
        <v>0</v>
      </c>
      <c r="K142" s="219"/>
      <c r="L142" s="44"/>
      <c r="M142" s="220" t="s">
        <v>1</v>
      </c>
      <c r="N142" s="221" t="s">
        <v>43</v>
      </c>
      <c r="O142" s="91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4" t="s">
        <v>118</v>
      </c>
      <c r="AT142" s="224" t="s">
        <v>114</v>
      </c>
      <c r="AU142" s="224" t="s">
        <v>85</v>
      </c>
      <c r="AY142" s="17" t="s">
        <v>112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7" t="s">
        <v>83</v>
      </c>
      <c r="BK142" s="225">
        <f>ROUND(I142*H142,2)</f>
        <v>0</v>
      </c>
      <c r="BL142" s="17" t="s">
        <v>118</v>
      </c>
      <c r="BM142" s="224" t="s">
        <v>182</v>
      </c>
    </row>
    <row r="143" s="2" customFormat="1" ht="33" customHeight="1">
      <c r="A143" s="38"/>
      <c r="B143" s="39"/>
      <c r="C143" s="212" t="s">
        <v>8</v>
      </c>
      <c r="D143" s="212" t="s">
        <v>114</v>
      </c>
      <c r="E143" s="213" t="s">
        <v>183</v>
      </c>
      <c r="F143" s="214" t="s">
        <v>184</v>
      </c>
      <c r="G143" s="215" t="s">
        <v>141</v>
      </c>
      <c r="H143" s="216">
        <v>3</v>
      </c>
      <c r="I143" s="217"/>
      <c r="J143" s="218">
        <f>ROUND(I143*H143,2)</f>
        <v>0</v>
      </c>
      <c r="K143" s="219"/>
      <c r="L143" s="44"/>
      <c r="M143" s="220" t="s">
        <v>1</v>
      </c>
      <c r="N143" s="221" t="s">
        <v>43</v>
      </c>
      <c r="O143" s="91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4" t="s">
        <v>118</v>
      </c>
      <c r="AT143" s="224" t="s">
        <v>114</v>
      </c>
      <c r="AU143" s="224" t="s">
        <v>85</v>
      </c>
      <c r="AY143" s="17" t="s">
        <v>112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7" t="s">
        <v>83</v>
      </c>
      <c r="BK143" s="225">
        <f>ROUND(I143*H143,2)</f>
        <v>0</v>
      </c>
      <c r="BL143" s="17" t="s">
        <v>118</v>
      </c>
      <c r="BM143" s="224" t="s">
        <v>185</v>
      </c>
    </row>
    <row r="144" s="2" customFormat="1" ht="33" customHeight="1">
      <c r="A144" s="38"/>
      <c r="B144" s="39"/>
      <c r="C144" s="212" t="s">
        <v>186</v>
      </c>
      <c r="D144" s="212" t="s">
        <v>114</v>
      </c>
      <c r="E144" s="213" t="s">
        <v>187</v>
      </c>
      <c r="F144" s="214" t="s">
        <v>188</v>
      </c>
      <c r="G144" s="215" t="s">
        <v>141</v>
      </c>
      <c r="H144" s="216">
        <v>2</v>
      </c>
      <c r="I144" s="217"/>
      <c r="J144" s="218">
        <f>ROUND(I144*H144,2)</f>
        <v>0</v>
      </c>
      <c r="K144" s="219"/>
      <c r="L144" s="44"/>
      <c r="M144" s="220" t="s">
        <v>1</v>
      </c>
      <c r="N144" s="221" t="s">
        <v>43</v>
      </c>
      <c r="O144" s="91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4" t="s">
        <v>118</v>
      </c>
      <c r="AT144" s="224" t="s">
        <v>114</v>
      </c>
      <c r="AU144" s="224" t="s">
        <v>85</v>
      </c>
      <c r="AY144" s="17" t="s">
        <v>112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7" t="s">
        <v>83</v>
      </c>
      <c r="BK144" s="225">
        <f>ROUND(I144*H144,2)</f>
        <v>0</v>
      </c>
      <c r="BL144" s="17" t="s">
        <v>118</v>
      </c>
      <c r="BM144" s="224" t="s">
        <v>189</v>
      </c>
    </row>
    <row r="145" s="2" customFormat="1" ht="44.25" customHeight="1">
      <c r="A145" s="38"/>
      <c r="B145" s="39"/>
      <c r="C145" s="212" t="s">
        <v>190</v>
      </c>
      <c r="D145" s="212" t="s">
        <v>114</v>
      </c>
      <c r="E145" s="213" t="s">
        <v>191</v>
      </c>
      <c r="F145" s="214" t="s">
        <v>192</v>
      </c>
      <c r="G145" s="215" t="s">
        <v>193</v>
      </c>
      <c r="H145" s="216">
        <v>6.75</v>
      </c>
      <c r="I145" s="217"/>
      <c r="J145" s="218">
        <f>ROUND(I145*H145,2)</f>
        <v>0</v>
      </c>
      <c r="K145" s="219"/>
      <c r="L145" s="44"/>
      <c r="M145" s="220" t="s">
        <v>1</v>
      </c>
      <c r="N145" s="221" t="s">
        <v>43</v>
      </c>
      <c r="O145" s="91"/>
      <c r="P145" s="222">
        <f>O145*H145</f>
        <v>0</v>
      </c>
      <c r="Q145" s="222">
        <v>0</v>
      </c>
      <c r="R145" s="222">
        <f>Q145*H145</f>
        <v>0</v>
      </c>
      <c r="S145" s="222">
        <v>1.8</v>
      </c>
      <c r="T145" s="223">
        <f>S145*H145</f>
        <v>12.15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4" t="s">
        <v>118</v>
      </c>
      <c r="AT145" s="224" t="s">
        <v>114</v>
      </c>
      <c r="AU145" s="224" t="s">
        <v>85</v>
      </c>
      <c r="AY145" s="17" t="s">
        <v>112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7" t="s">
        <v>83</v>
      </c>
      <c r="BK145" s="225">
        <f>ROUND(I145*H145,2)</f>
        <v>0</v>
      </c>
      <c r="BL145" s="17" t="s">
        <v>118</v>
      </c>
      <c r="BM145" s="224" t="s">
        <v>194</v>
      </c>
    </row>
    <row r="146" s="13" customFormat="1">
      <c r="A146" s="13"/>
      <c r="B146" s="231"/>
      <c r="C146" s="232"/>
      <c r="D146" s="226" t="s">
        <v>122</v>
      </c>
      <c r="E146" s="233" t="s">
        <v>1</v>
      </c>
      <c r="F146" s="234" t="s">
        <v>195</v>
      </c>
      <c r="G146" s="232"/>
      <c r="H146" s="235">
        <v>6.75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122</v>
      </c>
      <c r="AU146" s="241" t="s">
        <v>85</v>
      </c>
      <c r="AV146" s="13" t="s">
        <v>85</v>
      </c>
      <c r="AW146" s="13" t="s">
        <v>34</v>
      </c>
      <c r="AX146" s="13" t="s">
        <v>83</v>
      </c>
      <c r="AY146" s="241" t="s">
        <v>112</v>
      </c>
    </row>
    <row r="147" s="2" customFormat="1" ht="33" customHeight="1">
      <c r="A147" s="38"/>
      <c r="B147" s="39"/>
      <c r="C147" s="212" t="s">
        <v>196</v>
      </c>
      <c r="D147" s="212" t="s">
        <v>114</v>
      </c>
      <c r="E147" s="213" t="s">
        <v>197</v>
      </c>
      <c r="F147" s="214" t="s">
        <v>198</v>
      </c>
      <c r="G147" s="215" t="s">
        <v>193</v>
      </c>
      <c r="H147" s="216">
        <v>282.5</v>
      </c>
      <c r="I147" s="217"/>
      <c r="J147" s="218">
        <f>ROUND(I147*H147,2)</f>
        <v>0</v>
      </c>
      <c r="K147" s="219"/>
      <c r="L147" s="44"/>
      <c r="M147" s="220" t="s">
        <v>1</v>
      </c>
      <c r="N147" s="221" t="s">
        <v>43</v>
      </c>
      <c r="O147" s="91"/>
      <c r="P147" s="222">
        <f>O147*H147</f>
        <v>0</v>
      </c>
      <c r="Q147" s="222">
        <v>0</v>
      </c>
      <c r="R147" s="222">
        <f>Q147*H147</f>
        <v>0</v>
      </c>
      <c r="S147" s="222">
        <v>1.8200000000000001</v>
      </c>
      <c r="T147" s="223">
        <f>S147*H147</f>
        <v>514.14999999999998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4" t="s">
        <v>118</v>
      </c>
      <c r="AT147" s="224" t="s">
        <v>114</v>
      </c>
      <c r="AU147" s="224" t="s">
        <v>85</v>
      </c>
      <c r="AY147" s="17" t="s">
        <v>112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7" t="s">
        <v>83</v>
      </c>
      <c r="BK147" s="225">
        <f>ROUND(I147*H147,2)</f>
        <v>0</v>
      </c>
      <c r="BL147" s="17" t="s">
        <v>118</v>
      </c>
      <c r="BM147" s="224" t="s">
        <v>199</v>
      </c>
    </row>
    <row r="148" s="14" customFormat="1">
      <c r="A148" s="14"/>
      <c r="B148" s="242"/>
      <c r="C148" s="243"/>
      <c r="D148" s="226" t="s">
        <v>122</v>
      </c>
      <c r="E148" s="244" t="s">
        <v>1</v>
      </c>
      <c r="F148" s="245" t="s">
        <v>200</v>
      </c>
      <c r="G148" s="243"/>
      <c r="H148" s="244" t="s">
        <v>1</v>
      </c>
      <c r="I148" s="246"/>
      <c r="J148" s="243"/>
      <c r="K148" s="243"/>
      <c r="L148" s="247"/>
      <c r="M148" s="248"/>
      <c r="N148" s="249"/>
      <c r="O148" s="249"/>
      <c r="P148" s="249"/>
      <c r="Q148" s="249"/>
      <c r="R148" s="249"/>
      <c r="S148" s="249"/>
      <c r="T148" s="25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1" t="s">
        <v>122</v>
      </c>
      <c r="AU148" s="251" t="s">
        <v>85</v>
      </c>
      <c r="AV148" s="14" t="s">
        <v>83</v>
      </c>
      <c r="AW148" s="14" t="s">
        <v>34</v>
      </c>
      <c r="AX148" s="14" t="s">
        <v>78</v>
      </c>
      <c r="AY148" s="251" t="s">
        <v>112</v>
      </c>
    </row>
    <row r="149" s="13" customFormat="1">
      <c r="A149" s="13"/>
      <c r="B149" s="231"/>
      <c r="C149" s="232"/>
      <c r="D149" s="226" t="s">
        <v>122</v>
      </c>
      <c r="E149" s="233" t="s">
        <v>1</v>
      </c>
      <c r="F149" s="234" t="s">
        <v>201</v>
      </c>
      <c r="G149" s="232"/>
      <c r="H149" s="235">
        <v>218.5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122</v>
      </c>
      <c r="AU149" s="241" t="s">
        <v>85</v>
      </c>
      <c r="AV149" s="13" t="s">
        <v>85</v>
      </c>
      <c r="AW149" s="13" t="s">
        <v>34</v>
      </c>
      <c r="AX149" s="13" t="s">
        <v>78</v>
      </c>
      <c r="AY149" s="241" t="s">
        <v>112</v>
      </c>
    </row>
    <row r="150" s="14" customFormat="1">
      <c r="A150" s="14"/>
      <c r="B150" s="242"/>
      <c r="C150" s="243"/>
      <c r="D150" s="226" t="s">
        <v>122</v>
      </c>
      <c r="E150" s="244" t="s">
        <v>1</v>
      </c>
      <c r="F150" s="245" t="s">
        <v>202</v>
      </c>
      <c r="G150" s="243"/>
      <c r="H150" s="244" t="s">
        <v>1</v>
      </c>
      <c r="I150" s="246"/>
      <c r="J150" s="243"/>
      <c r="K150" s="243"/>
      <c r="L150" s="247"/>
      <c r="M150" s="248"/>
      <c r="N150" s="249"/>
      <c r="O150" s="249"/>
      <c r="P150" s="249"/>
      <c r="Q150" s="249"/>
      <c r="R150" s="249"/>
      <c r="S150" s="249"/>
      <c r="T150" s="25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1" t="s">
        <v>122</v>
      </c>
      <c r="AU150" s="251" t="s">
        <v>85</v>
      </c>
      <c r="AV150" s="14" t="s">
        <v>83</v>
      </c>
      <c r="AW150" s="14" t="s">
        <v>34</v>
      </c>
      <c r="AX150" s="14" t="s">
        <v>78</v>
      </c>
      <c r="AY150" s="251" t="s">
        <v>112</v>
      </c>
    </row>
    <row r="151" s="13" customFormat="1">
      <c r="A151" s="13"/>
      <c r="B151" s="231"/>
      <c r="C151" s="232"/>
      <c r="D151" s="226" t="s">
        <v>122</v>
      </c>
      <c r="E151" s="233" t="s">
        <v>1</v>
      </c>
      <c r="F151" s="234" t="s">
        <v>203</v>
      </c>
      <c r="G151" s="232"/>
      <c r="H151" s="235">
        <v>48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122</v>
      </c>
      <c r="AU151" s="241" t="s">
        <v>85</v>
      </c>
      <c r="AV151" s="13" t="s">
        <v>85</v>
      </c>
      <c r="AW151" s="13" t="s">
        <v>34</v>
      </c>
      <c r="AX151" s="13" t="s">
        <v>78</v>
      </c>
      <c r="AY151" s="241" t="s">
        <v>112</v>
      </c>
    </row>
    <row r="152" s="14" customFormat="1">
      <c r="A152" s="14"/>
      <c r="B152" s="242"/>
      <c r="C152" s="243"/>
      <c r="D152" s="226" t="s">
        <v>122</v>
      </c>
      <c r="E152" s="244" t="s">
        <v>1</v>
      </c>
      <c r="F152" s="245" t="s">
        <v>204</v>
      </c>
      <c r="G152" s="243"/>
      <c r="H152" s="244" t="s">
        <v>1</v>
      </c>
      <c r="I152" s="246"/>
      <c r="J152" s="243"/>
      <c r="K152" s="243"/>
      <c r="L152" s="247"/>
      <c r="M152" s="248"/>
      <c r="N152" s="249"/>
      <c r="O152" s="249"/>
      <c r="P152" s="249"/>
      <c r="Q152" s="249"/>
      <c r="R152" s="249"/>
      <c r="S152" s="249"/>
      <c r="T152" s="25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1" t="s">
        <v>122</v>
      </c>
      <c r="AU152" s="251" t="s">
        <v>85</v>
      </c>
      <c r="AV152" s="14" t="s">
        <v>83</v>
      </c>
      <c r="AW152" s="14" t="s">
        <v>34</v>
      </c>
      <c r="AX152" s="14" t="s">
        <v>78</v>
      </c>
      <c r="AY152" s="251" t="s">
        <v>112</v>
      </c>
    </row>
    <row r="153" s="13" customFormat="1">
      <c r="A153" s="13"/>
      <c r="B153" s="231"/>
      <c r="C153" s="232"/>
      <c r="D153" s="226" t="s">
        <v>122</v>
      </c>
      <c r="E153" s="233" t="s">
        <v>1</v>
      </c>
      <c r="F153" s="234" t="s">
        <v>205</v>
      </c>
      <c r="G153" s="232"/>
      <c r="H153" s="235">
        <v>16</v>
      </c>
      <c r="I153" s="236"/>
      <c r="J153" s="232"/>
      <c r="K153" s="232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122</v>
      </c>
      <c r="AU153" s="241" t="s">
        <v>85</v>
      </c>
      <c r="AV153" s="13" t="s">
        <v>85</v>
      </c>
      <c r="AW153" s="13" t="s">
        <v>34</v>
      </c>
      <c r="AX153" s="13" t="s">
        <v>78</v>
      </c>
      <c r="AY153" s="241" t="s">
        <v>112</v>
      </c>
    </row>
    <row r="154" s="15" customFormat="1">
      <c r="A154" s="15"/>
      <c r="B154" s="252"/>
      <c r="C154" s="253"/>
      <c r="D154" s="226" t="s">
        <v>122</v>
      </c>
      <c r="E154" s="254" t="s">
        <v>1</v>
      </c>
      <c r="F154" s="255" t="s">
        <v>206</v>
      </c>
      <c r="G154" s="253"/>
      <c r="H154" s="256">
        <v>282.5</v>
      </c>
      <c r="I154" s="257"/>
      <c r="J154" s="253"/>
      <c r="K154" s="253"/>
      <c r="L154" s="258"/>
      <c r="M154" s="259"/>
      <c r="N154" s="260"/>
      <c r="O154" s="260"/>
      <c r="P154" s="260"/>
      <c r="Q154" s="260"/>
      <c r="R154" s="260"/>
      <c r="S154" s="260"/>
      <c r="T154" s="261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2" t="s">
        <v>122</v>
      </c>
      <c r="AU154" s="262" t="s">
        <v>85</v>
      </c>
      <c r="AV154" s="15" t="s">
        <v>118</v>
      </c>
      <c r="AW154" s="15" t="s">
        <v>34</v>
      </c>
      <c r="AX154" s="15" t="s">
        <v>83</v>
      </c>
      <c r="AY154" s="262" t="s">
        <v>112</v>
      </c>
    </row>
    <row r="155" s="2" customFormat="1" ht="66.75" customHeight="1">
      <c r="A155" s="38"/>
      <c r="B155" s="39"/>
      <c r="C155" s="212" t="s">
        <v>207</v>
      </c>
      <c r="D155" s="212" t="s">
        <v>114</v>
      </c>
      <c r="E155" s="213" t="s">
        <v>208</v>
      </c>
      <c r="F155" s="214" t="s">
        <v>209</v>
      </c>
      <c r="G155" s="215" t="s">
        <v>193</v>
      </c>
      <c r="H155" s="216">
        <v>437.75</v>
      </c>
      <c r="I155" s="217"/>
      <c r="J155" s="218">
        <f>ROUND(I155*H155,2)</f>
        <v>0</v>
      </c>
      <c r="K155" s="219"/>
      <c r="L155" s="44"/>
      <c r="M155" s="220" t="s">
        <v>1</v>
      </c>
      <c r="N155" s="221" t="s">
        <v>43</v>
      </c>
      <c r="O155" s="91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4" t="s">
        <v>118</v>
      </c>
      <c r="AT155" s="224" t="s">
        <v>114</v>
      </c>
      <c r="AU155" s="224" t="s">
        <v>85</v>
      </c>
      <c r="AY155" s="17" t="s">
        <v>112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7" t="s">
        <v>83</v>
      </c>
      <c r="BK155" s="225">
        <f>ROUND(I155*H155,2)</f>
        <v>0</v>
      </c>
      <c r="BL155" s="17" t="s">
        <v>118</v>
      </c>
      <c r="BM155" s="224" t="s">
        <v>210</v>
      </c>
    </row>
    <row r="156" s="2" customFormat="1">
      <c r="A156" s="38"/>
      <c r="B156" s="39"/>
      <c r="C156" s="40"/>
      <c r="D156" s="226" t="s">
        <v>120</v>
      </c>
      <c r="E156" s="40"/>
      <c r="F156" s="227" t="s">
        <v>211</v>
      </c>
      <c r="G156" s="40"/>
      <c r="H156" s="40"/>
      <c r="I156" s="228"/>
      <c r="J156" s="40"/>
      <c r="K156" s="40"/>
      <c r="L156" s="44"/>
      <c r="M156" s="229"/>
      <c r="N156" s="230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120</v>
      </c>
      <c r="AU156" s="17" t="s">
        <v>85</v>
      </c>
    </row>
    <row r="157" s="14" customFormat="1">
      <c r="A157" s="14"/>
      <c r="B157" s="242"/>
      <c r="C157" s="243"/>
      <c r="D157" s="226" t="s">
        <v>122</v>
      </c>
      <c r="E157" s="244" t="s">
        <v>1</v>
      </c>
      <c r="F157" s="245" t="s">
        <v>212</v>
      </c>
      <c r="G157" s="243"/>
      <c r="H157" s="244" t="s">
        <v>1</v>
      </c>
      <c r="I157" s="246"/>
      <c r="J157" s="243"/>
      <c r="K157" s="243"/>
      <c r="L157" s="247"/>
      <c r="M157" s="248"/>
      <c r="N157" s="249"/>
      <c r="O157" s="249"/>
      <c r="P157" s="249"/>
      <c r="Q157" s="249"/>
      <c r="R157" s="249"/>
      <c r="S157" s="249"/>
      <c r="T157" s="25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1" t="s">
        <v>122</v>
      </c>
      <c r="AU157" s="251" t="s">
        <v>85</v>
      </c>
      <c r="AV157" s="14" t="s">
        <v>83</v>
      </c>
      <c r="AW157" s="14" t="s">
        <v>34</v>
      </c>
      <c r="AX157" s="14" t="s">
        <v>78</v>
      </c>
      <c r="AY157" s="251" t="s">
        <v>112</v>
      </c>
    </row>
    <row r="158" s="13" customFormat="1">
      <c r="A158" s="13"/>
      <c r="B158" s="231"/>
      <c r="C158" s="232"/>
      <c r="D158" s="226" t="s">
        <v>122</v>
      </c>
      <c r="E158" s="233" t="s">
        <v>1</v>
      </c>
      <c r="F158" s="234" t="s">
        <v>213</v>
      </c>
      <c r="G158" s="232"/>
      <c r="H158" s="235">
        <v>109.25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122</v>
      </c>
      <c r="AU158" s="241" t="s">
        <v>85</v>
      </c>
      <c r="AV158" s="13" t="s">
        <v>85</v>
      </c>
      <c r="AW158" s="13" t="s">
        <v>34</v>
      </c>
      <c r="AX158" s="13" t="s">
        <v>78</v>
      </c>
      <c r="AY158" s="241" t="s">
        <v>112</v>
      </c>
    </row>
    <row r="159" s="14" customFormat="1">
      <c r="A159" s="14"/>
      <c r="B159" s="242"/>
      <c r="C159" s="243"/>
      <c r="D159" s="226" t="s">
        <v>122</v>
      </c>
      <c r="E159" s="244" t="s">
        <v>1</v>
      </c>
      <c r="F159" s="245" t="s">
        <v>214</v>
      </c>
      <c r="G159" s="243"/>
      <c r="H159" s="244" t="s">
        <v>1</v>
      </c>
      <c r="I159" s="246"/>
      <c r="J159" s="243"/>
      <c r="K159" s="243"/>
      <c r="L159" s="247"/>
      <c r="M159" s="248"/>
      <c r="N159" s="249"/>
      <c r="O159" s="249"/>
      <c r="P159" s="249"/>
      <c r="Q159" s="249"/>
      <c r="R159" s="249"/>
      <c r="S159" s="249"/>
      <c r="T159" s="25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1" t="s">
        <v>122</v>
      </c>
      <c r="AU159" s="251" t="s">
        <v>85</v>
      </c>
      <c r="AV159" s="14" t="s">
        <v>83</v>
      </c>
      <c r="AW159" s="14" t="s">
        <v>34</v>
      </c>
      <c r="AX159" s="14" t="s">
        <v>78</v>
      </c>
      <c r="AY159" s="251" t="s">
        <v>112</v>
      </c>
    </row>
    <row r="160" s="13" customFormat="1">
      <c r="A160" s="13"/>
      <c r="B160" s="231"/>
      <c r="C160" s="232"/>
      <c r="D160" s="226" t="s">
        <v>122</v>
      </c>
      <c r="E160" s="233" t="s">
        <v>1</v>
      </c>
      <c r="F160" s="234" t="s">
        <v>215</v>
      </c>
      <c r="G160" s="232"/>
      <c r="H160" s="235">
        <v>50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122</v>
      </c>
      <c r="AU160" s="241" t="s">
        <v>85</v>
      </c>
      <c r="AV160" s="13" t="s">
        <v>85</v>
      </c>
      <c r="AW160" s="13" t="s">
        <v>34</v>
      </c>
      <c r="AX160" s="13" t="s">
        <v>78</v>
      </c>
      <c r="AY160" s="241" t="s">
        <v>112</v>
      </c>
    </row>
    <row r="161" s="14" customFormat="1">
      <c r="A161" s="14"/>
      <c r="B161" s="242"/>
      <c r="C161" s="243"/>
      <c r="D161" s="226" t="s">
        <v>122</v>
      </c>
      <c r="E161" s="244" t="s">
        <v>1</v>
      </c>
      <c r="F161" s="245" t="s">
        <v>204</v>
      </c>
      <c r="G161" s="243"/>
      <c r="H161" s="244" t="s">
        <v>1</v>
      </c>
      <c r="I161" s="246"/>
      <c r="J161" s="243"/>
      <c r="K161" s="243"/>
      <c r="L161" s="247"/>
      <c r="M161" s="248"/>
      <c r="N161" s="249"/>
      <c r="O161" s="249"/>
      <c r="P161" s="249"/>
      <c r="Q161" s="249"/>
      <c r="R161" s="249"/>
      <c r="S161" s="249"/>
      <c r="T161" s="25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1" t="s">
        <v>122</v>
      </c>
      <c r="AU161" s="251" t="s">
        <v>85</v>
      </c>
      <c r="AV161" s="14" t="s">
        <v>83</v>
      </c>
      <c r="AW161" s="14" t="s">
        <v>34</v>
      </c>
      <c r="AX161" s="14" t="s">
        <v>78</v>
      </c>
      <c r="AY161" s="251" t="s">
        <v>112</v>
      </c>
    </row>
    <row r="162" s="13" customFormat="1">
      <c r="A162" s="13"/>
      <c r="B162" s="231"/>
      <c r="C162" s="232"/>
      <c r="D162" s="226" t="s">
        <v>122</v>
      </c>
      <c r="E162" s="233" t="s">
        <v>1</v>
      </c>
      <c r="F162" s="234" t="s">
        <v>216</v>
      </c>
      <c r="G162" s="232"/>
      <c r="H162" s="235">
        <v>10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122</v>
      </c>
      <c r="AU162" s="241" t="s">
        <v>85</v>
      </c>
      <c r="AV162" s="13" t="s">
        <v>85</v>
      </c>
      <c r="AW162" s="13" t="s">
        <v>34</v>
      </c>
      <c r="AX162" s="13" t="s">
        <v>78</v>
      </c>
      <c r="AY162" s="241" t="s">
        <v>112</v>
      </c>
    </row>
    <row r="163" s="14" customFormat="1">
      <c r="A163" s="14"/>
      <c r="B163" s="242"/>
      <c r="C163" s="243"/>
      <c r="D163" s="226" t="s">
        <v>122</v>
      </c>
      <c r="E163" s="244" t="s">
        <v>1</v>
      </c>
      <c r="F163" s="245" t="s">
        <v>217</v>
      </c>
      <c r="G163" s="243"/>
      <c r="H163" s="244" t="s">
        <v>1</v>
      </c>
      <c r="I163" s="246"/>
      <c r="J163" s="243"/>
      <c r="K163" s="243"/>
      <c r="L163" s="247"/>
      <c r="M163" s="248"/>
      <c r="N163" s="249"/>
      <c r="O163" s="249"/>
      <c r="P163" s="249"/>
      <c r="Q163" s="249"/>
      <c r="R163" s="249"/>
      <c r="S163" s="249"/>
      <c r="T163" s="25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1" t="s">
        <v>122</v>
      </c>
      <c r="AU163" s="251" t="s">
        <v>85</v>
      </c>
      <c r="AV163" s="14" t="s">
        <v>83</v>
      </c>
      <c r="AW163" s="14" t="s">
        <v>34</v>
      </c>
      <c r="AX163" s="14" t="s">
        <v>78</v>
      </c>
      <c r="AY163" s="251" t="s">
        <v>112</v>
      </c>
    </row>
    <row r="164" s="13" customFormat="1">
      <c r="A164" s="13"/>
      <c r="B164" s="231"/>
      <c r="C164" s="232"/>
      <c r="D164" s="226" t="s">
        <v>122</v>
      </c>
      <c r="E164" s="233" t="s">
        <v>1</v>
      </c>
      <c r="F164" s="234" t="s">
        <v>218</v>
      </c>
      <c r="G164" s="232"/>
      <c r="H164" s="235">
        <v>268.5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122</v>
      </c>
      <c r="AU164" s="241" t="s">
        <v>85</v>
      </c>
      <c r="AV164" s="13" t="s">
        <v>85</v>
      </c>
      <c r="AW164" s="13" t="s">
        <v>34</v>
      </c>
      <c r="AX164" s="13" t="s">
        <v>78</v>
      </c>
      <c r="AY164" s="241" t="s">
        <v>112</v>
      </c>
    </row>
    <row r="165" s="15" customFormat="1">
      <c r="A165" s="15"/>
      <c r="B165" s="252"/>
      <c r="C165" s="253"/>
      <c r="D165" s="226" t="s">
        <v>122</v>
      </c>
      <c r="E165" s="254" t="s">
        <v>1</v>
      </c>
      <c r="F165" s="255" t="s">
        <v>206</v>
      </c>
      <c r="G165" s="253"/>
      <c r="H165" s="256">
        <v>437.75</v>
      </c>
      <c r="I165" s="257"/>
      <c r="J165" s="253"/>
      <c r="K165" s="253"/>
      <c r="L165" s="258"/>
      <c r="M165" s="259"/>
      <c r="N165" s="260"/>
      <c r="O165" s="260"/>
      <c r="P165" s="260"/>
      <c r="Q165" s="260"/>
      <c r="R165" s="260"/>
      <c r="S165" s="260"/>
      <c r="T165" s="261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2" t="s">
        <v>122</v>
      </c>
      <c r="AU165" s="262" t="s">
        <v>85</v>
      </c>
      <c r="AV165" s="15" t="s">
        <v>118</v>
      </c>
      <c r="AW165" s="15" t="s">
        <v>34</v>
      </c>
      <c r="AX165" s="15" t="s">
        <v>83</v>
      </c>
      <c r="AY165" s="262" t="s">
        <v>112</v>
      </c>
    </row>
    <row r="166" s="2" customFormat="1" ht="21.75" customHeight="1">
      <c r="A166" s="38"/>
      <c r="B166" s="39"/>
      <c r="C166" s="212" t="s">
        <v>219</v>
      </c>
      <c r="D166" s="212" t="s">
        <v>114</v>
      </c>
      <c r="E166" s="213" t="s">
        <v>220</v>
      </c>
      <c r="F166" s="214" t="s">
        <v>221</v>
      </c>
      <c r="G166" s="215" t="s">
        <v>193</v>
      </c>
      <c r="H166" s="216">
        <v>539.375</v>
      </c>
      <c r="I166" s="217"/>
      <c r="J166" s="218">
        <f>ROUND(I166*H166,2)</f>
        <v>0</v>
      </c>
      <c r="K166" s="219"/>
      <c r="L166" s="44"/>
      <c r="M166" s="220" t="s">
        <v>1</v>
      </c>
      <c r="N166" s="221" t="s">
        <v>43</v>
      </c>
      <c r="O166" s="91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4" t="s">
        <v>118</v>
      </c>
      <c r="AT166" s="224" t="s">
        <v>114</v>
      </c>
      <c r="AU166" s="224" t="s">
        <v>85</v>
      </c>
      <c r="AY166" s="17" t="s">
        <v>112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7" t="s">
        <v>83</v>
      </c>
      <c r="BK166" s="225">
        <f>ROUND(I166*H166,2)</f>
        <v>0</v>
      </c>
      <c r="BL166" s="17" t="s">
        <v>118</v>
      </c>
      <c r="BM166" s="224" t="s">
        <v>222</v>
      </c>
    </row>
    <row r="167" s="13" customFormat="1">
      <c r="A167" s="13"/>
      <c r="B167" s="231"/>
      <c r="C167" s="232"/>
      <c r="D167" s="226" t="s">
        <v>122</v>
      </c>
      <c r="E167" s="233" t="s">
        <v>1</v>
      </c>
      <c r="F167" s="234" t="s">
        <v>223</v>
      </c>
      <c r="G167" s="232"/>
      <c r="H167" s="235">
        <v>539.375</v>
      </c>
      <c r="I167" s="236"/>
      <c r="J167" s="232"/>
      <c r="K167" s="232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122</v>
      </c>
      <c r="AU167" s="241" t="s">
        <v>85</v>
      </c>
      <c r="AV167" s="13" t="s">
        <v>85</v>
      </c>
      <c r="AW167" s="13" t="s">
        <v>34</v>
      </c>
      <c r="AX167" s="13" t="s">
        <v>83</v>
      </c>
      <c r="AY167" s="241" t="s">
        <v>112</v>
      </c>
    </row>
    <row r="168" s="2" customFormat="1" ht="55.5" customHeight="1">
      <c r="A168" s="38"/>
      <c r="B168" s="39"/>
      <c r="C168" s="212" t="s">
        <v>7</v>
      </c>
      <c r="D168" s="212" t="s">
        <v>114</v>
      </c>
      <c r="E168" s="213" t="s">
        <v>224</v>
      </c>
      <c r="F168" s="214" t="s">
        <v>225</v>
      </c>
      <c r="G168" s="215" t="s">
        <v>193</v>
      </c>
      <c r="H168" s="216">
        <v>1078.75</v>
      </c>
      <c r="I168" s="217"/>
      <c r="J168" s="218">
        <f>ROUND(I168*H168,2)</f>
        <v>0</v>
      </c>
      <c r="K168" s="219"/>
      <c r="L168" s="44"/>
      <c r="M168" s="220" t="s">
        <v>1</v>
      </c>
      <c r="N168" s="221" t="s">
        <v>43</v>
      </c>
      <c r="O168" s="91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4" t="s">
        <v>118</v>
      </c>
      <c r="AT168" s="224" t="s">
        <v>114</v>
      </c>
      <c r="AU168" s="224" t="s">
        <v>85</v>
      </c>
      <c r="AY168" s="17" t="s">
        <v>112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7" t="s">
        <v>83</v>
      </c>
      <c r="BK168" s="225">
        <f>ROUND(I168*H168,2)</f>
        <v>0</v>
      </c>
      <c r="BL168" s="17" t="s">
        <v>118</v>
      </c>
      <c r="BM168" s="224" t="s">
        <v>226</v>
      </c>
    </row>
    <row r="169" s="13" customFormat="1">
      <c r="A169" s="13"/>
      <c r="B169" s="231"/>
      <c r="C169" s="232"/>
      <c r="D169" s="226" t="s">
        <v>122</v>
      </c>
      <c r="E169" s="233" t="s">
        <v>1</v>
      </c>
      <c r="F169" s="234" t="s">
        <v>227</v>
      </c>
      <c r="G169" s="232"/>
      <c r="H169" s="235">
        <v>1078.75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122</v>
      </c>
      <c r="AU169" s="241" t="s">
        <v>85</v>
      </c>
      <c r="AV169" s="13" t="s">
        <v>85</v>
      </c>
      <c r="AW169" s="13" t="s">
        <v>34</v>
      </c>
      <c r="AX169" s="13" t="s">
        <v>83</v>
      </c>
      <c r="AY169" s="241" t="s">
        <v>112</v>
      </c>
    </row>
    <row r="170" s="2" customFormat="1" ht="33" customHeight="1">
      <c r="A170" s="38"/>
      <c r="B170" s="39"/>
      <c r="C170" s="212" t="s">
        <v>228</v>
      </c>
      <c r="D170" s="212" t="s">
        <v>114</v>
      </c>
      <c r="E170" s="213" t="s">
        <v>229</v>
      </c>
      <c r="F170" s="214" t="s">
        <v>230</v>
      </c>
      <c r="G170" s="215" t="s">
        <v>141</v>
      </c>
      <c r="H170" s="216">
        <v>47</v>
      </c>
      <c r="I170" s="217"/>
      <c r="J170" s="218">
        <f>ROUND(I170*H170,2)</f>
        <v>0</v>
      </c>
      <c r="K170" s="219"/>
      <c r="L170" s="44"/>
      <c r="M170" s="220" t="s">
        <v>1</v>
      </c>
      <c r="N170" s="221" t="s">
        <v>43</v>
      </c>
      <c r="O170" s="91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4" t="s">
        <v>118</v>
      </c>
      <c r="AT170" s="224" t="s">
        <v>114</v>
      </c>
      <c r="AU170" s="224" t="s">
        <v>85</v>
      </c>
      <c r="AY170" s="17" t="s">
        <v>112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7" t="s">
        <v>83</v>
      </c>
      <c r="BK170" s="225">
        <f>ROUND(I170*H170,2)</f>
        <v>0</v>
      </c>
      <c r="BL170" s="17" t="s">
        <v>118</v>
      </c>
      <c r="BM170" s="224" t="s">
        <v>231</v>
      </c>
    </row>
    <row r="171" s="2" customFormat="1" ht="33" customHeight="1">
      <c r="A171" s="38"/>
      <c r="B171" s="39"/>
      <c r="C171" s="212" t="s">
        <v>232</v>
      </c>
      <c r="D171" s="212" t="s">
        <v>114</v>
      </c>
      <c r="E171" s="213" t="s">
        <v>233</v>
      </c>
      <c r="F171" s="214" t="s">
        <v>234</v>
      </c>
      <c r="G171" s="215" t="s">
        <v>141</v>
      </c>
      <c r="H171" s="216">
        <v>30</v>
      </c>
      <c r="I171" s="217"/>
      <c r="J171" s="218">
        <f>ROUND(I171*H171,2)</f>
        <v>0</v>
      </c>
      <c r="K171" s="219"/>
      <c r="L171" s="44"/>
      <c r="M171" s="220" t="s">
        <v>1</v>
      </c>
      <c r="N171" s="221" t="s">
        <v>43</v>
      </c>
      <c r="O171" s="91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4" t="s">
        <v>118</v>
      </c>
      <c r="AT171" s="224" t="s">
        <v>114</v>
      </c>
      <c r="AU171" s="224" t="s">
        <v>85</v>
      </c>
      <c r="AY171" s="17" t="s">
        <v>112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7" t="s">
        <v>83</v>
      </c>
      <c r="BK171" s="225">
        <f>ROUND(I171*H171,2)</f>
        <v>0</v>
      </c>
      <c r="BL171" s="17" t="s">
        <v>118</v>
      </c>
      <c r="BM171" s="224" t="s">
        <v>235</v>
      </c>
    </row>
    <row r="172" s="13" customFormat="1">
      <c r="A172" s="13"/>
      <c r="B172" s="231"/>
      <c r="C172" s="232"/>
      <c r="D172" s="226" t="s">
        <v>122</v>
      </c>
      <c r="E172" s="233" t="s">
        <v>1</v>
      </c>
      <c r="F172" s="234" t="s">
        <v>236</v>
      </c>
      <c r="G172" s="232"/>
      <c r="H172" s="235">
        <v>30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122</v>
      </c>
      <c r="AU172" s="241" t="s">
        <v>85</v>
      </c>
      <c r="AV172" s="13" t="s">
        <v>85</v>
      </c>
      <c r="AW172" s="13" t="s">
        <v>34</v>
      </c>
      <c r="AX172" s="13" t="s">
        <v>83</v>
      </c>
      <c r="AY172" s="241" t="s">
        <v>112</v>
      </c>
    </row>
    <row r="173" s="2" customFormat="1" ht="33" customHeight="1">
      <c r="A173" s="38"/>
      <c r="B173" s="39"/>
      <c r="C173" s="212" t="s">
        <v>237</v>
      </c>
      <c r="D173" s="212" t="s">
        <v>114</v>
      </c>
      <c r="E173" s="213" t="s">
        <v>238</v>
      </c>
      <c r="F173" s="214" t="s">
        <v>239</v>
      </c>
      <c r="G173" s="215" t="s">
        <v>141</v>
      </c>
      <c r="H173" s="216">
        <v>9</v>
      </c>
      <c r="I173" s="217"/>
      <c r="J173" s="218">
        <f>ROUND(I173*H173,2)</f>
        <v>0</v>
      </c>
      <c r="K173" s="219"/>
      <c r="L173" s="44"/>
      <c r="M173" s="220" t="s">
        <v>1</v>
      </c>
      <c r="N173" s="221" t="s">
        <v>43</v>
      </c>
      <c r="O173" s="91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4" t="s">
        <v>118</v>
      </c>
      <c r="AT173" s="224" t="s">
        <v>114</v>
      </c>
      <c r="AU173" s="224" t="s">
        <v>85</v>
      </c>
      <c r="AY173" s="17" t="s">
        <v>112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7" t="s">
        <v>83</v>
      </c>
      <c r="BK173" s="225">
        <f>ROUND(I173*H173,2)</f>
        <v>0</v>
      </c>
      <c r="BL173" s="17" t="s">
        <v>118</v>
      </c>
      <c r="BM173" s="224" t="s">
        <v>240</v>
      </c>
    </row>
    <row r="174" s="13" customFormat="1">
      <c r="A174" s="13"/>
      <c r="B174" s="231"/>
      <c r="C174" s="232"/>
      <c r="D174" s="226" t="s">
        <v>122</v>
      </c>
      <c r="E174" s="233" t="s">
        <v>1</v>
      </c>
      <c r="F174" s="234" t="s">
        <v>241</v>
      </c>
      <c r="G174" s="232"/>
      <c r="H174" s="235">
        <v>9</v>
      </c>
      <c r="I174" s="236"/>
      <c r="J174" s="232"/>
      <c r="K174" s="232"/>
      <c r="L174" s="237"/>
      <c r="M174" s="238"/>
      <c r="N174" s="239"/>
      <c r="O174" s="239"/>
      <c r="P174" s="239"/>
      <c r="Q174" s="239"/>
      <c r="R174" s="239"/>
      <c r="S174" s="239"/>
      <c r="T174" s="24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1" t="s">
        <v>122</v>
      </c>
      <c r="AU174" s="241" t="s">
        <v>85</v>
      </c>
      <c r="AV174" s="13" t="s">
        <v>85</v>
      </c>
      <c r="AW174" s="13" t="s">
        <v>34</v>
      </c>
      <c r="AX174" s="13" t="s">
        <v>83</v>
      </c>
      <c r="AY174" s="241" t="s">
        <v>112</v>
      </c>
    </row>
    <row r="175" s="2" customFormat="1" ht="33" customHeight="1">
      <c r="A175" s="38"/>
      <c r="B175" s="39"/>
      <c r="C175" s="212" t="s">
        <v>242</v>
      </c>
      <c r="D175" s="212" t="s">
        <v>114</v>
      </c>
      <c r="E175" s="213" t="s">
        <v>243</v>
      </c>
      <c r="F175" s="214" t="s">
        <v>244</v>
      </c>
      <c r="G175" s="215" t="s">
        <v>141</v>
      </c>
      <c r="H175" s="216">
        <v>1</v>
      </c>
      <c r="I175" s="217"/>
      <c r="J175" s="218">
        <f>ROUND(I175*H175,2)</f>
        <v>0</v>
      </c>
      <c r="K175" s="219"/>
      <c r="L175" s="44"/>
      <c r="M175" s="220" t="s">
        <v>1</v>
      </c>
      <c r="N175" s="221" t="s">
        <v>43</v>
      </c>
      <c r="O175" s="91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4" t="s">
        <v>118</v>
      </c>
      <c r="AT175" s="224" t="s">
        <v>114</v>
      </c>
      <c r="AU175" s="224" t="s">
        <v>85</v>
      </c>
      <c r="AY175" s="17" t="s">
        <v>112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7" t="s">
        <v>83</v>
      </c>
      <c r="BK175" s="225">
        <f>ROUND(I175*H175,2)</f>
        <v>0</v>
      </c>
      <c r="BL175" s="17" t="s">
        <v>118</v>
      </c>
      <c r="BM175" s="224" t="s">
        <v>245</v>
      </c>
    </row>
    <row r="176" s="2" customFormat="1" ht="55.5" customHeight="1">
      <c r="A176" s="38"/>
      <c r="B176" s="39"/>
      <c r="C176" s="212" t="s">
        <v>246</v>
      </c>
      <c r="D176" s="212" t="s">
        <v>114</v>
      </c>
      <c r="E176" s="213" t="s">
        <v>247</v>
      </c>
      <c r="F176" s="214" t="s">
        <v>248</v>
      </c>
      <c r="G176" s="215" t="s">
        <v>141</v>
      </c>
      <c r="H176" s="216">
        <v>94</v>
      </c>
      <c r="I176" s="217"/>
      <c r="J176" s="218">
        <f>ROUND(I176*H176,2)</f>
        <v>0</v>
      </c>
      <c r="K176" s="219"/>
      <c r="L176" s="44"/>
      <c r="M176" s="220" t="s">
        <v>1</v>
      </c>
      <c r="N176" s="221" t="s">
        <v>43</v>
      </c>
      <c r="O176" s="91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4" t="s">
        <v>118</v>
      </c>
      <c r="AT176" s="224" t="s">
        <v>114</v>
      </c>
      <c r="AU176" s="224" t="s">
        <v>85</v>
      </c>
      <c r="AY176" s="17" t="s">
        <v>112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7" t="s">
        <v>83</v>
      </c>
      <c r="BK176" s="225">
        <f>ROUND(I176*H176,2)</f>
        <v>0</v>
      </c>
      <c r="BL176" s="17" t="s">
        <v>118</v>
      </c>
      <c r="BM176" s="224" t="s">
        <v>249</v>
      </c>
    </row>
    <row r="177" s="13" customFormat="1">
      <c r="A177" s="13"/>
      <c r="B177" s="231"/>
      <c r="C177" s="232"/>
      <c r="D177" s="226" t="s">
        <v>122</v>
      </c>
      <c r="E177" s="233" t="s">
        <v>1</v>
      </c>
      <c r="F177" s="234" t="s">
        <v>250</v>
      </c>
      <c r="G177" s="232"/>
      <c r="H177" s="235">
        <v>94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122</v>
      </c>
      <c r="AU177" s="241" t="s">
        <v>85</v>
      </c>
      <c r="AV177" s="13" t="s">
        <v>85</v>
      </c>
      <c r="AW177" s="13" t="s">
        <v>34</v>
      </c>
      <c r="AX177" s="13" t="s">
        <v>83</v>
      </c>
      <c r="AY177" s="241" t="s">
        <v>112</v>
      </c>
    </row>
    <row r="178" s="2" customFormat="1" ht="55.5" customHeight="1">
      <c r="A178" s="38"/>
      <c r="B178" s="39"/>
      <c r="C178" s="212" t="s">
        <v>251</v>
      </c>
      <c r="D178" s="212" t="s">
        <v>114</v>
      </c>
      <c r="E178" s="213" t="s">
        <v>252</v>
      </c>
      <c r="F178" s="214" t="s">
        <v>253</v>
      </c>
      <c r="G178" s="215" t="s">
        <v>141</v>
      </c>
      <c r="H178" s="216">
        <v>60</v>
      </c>
      <c r="I178" s="217"/>
      <c r="J178" s="218">
        <f>ROUND(I178*H178,2)</f>
        <v>0</v>
      </c>
      <c r="K178" s="219"/>
      <c r="L178" s="44"/>
      <c r="M178" s="220" t="s">
        <v>1</v>
      </c>
      <c r="N178" s="221" t="s">
        <v>43</v>
      </c>
      <c r="O178" s="91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4" t="s">
        <v>118</v>
      </c>
      <c r="AT178" s="224" t="s">
        <v>114</v>
      </c>
      <c r="AU178" s="224" t="s">
        <v>85</v>
      </c>
      <c r="AY178" s="17" t="s">
        <v>112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7" t="s">
        <v>83</v>
      </c>
      <c r="BK178" s="225">
        <f>ROUND(I178*H178,2)</f>
        <v>0</v>
      </c>
      <c r="BL178" s="17" t="s">
        <v>118</v>
      </c>
      <c r="BM178" s="224" t="s">
        <v>254</v>
      </c>
    </row>
    <row r="179" s="13" customFormat="1">
      <c r="A179" s="13"/>
      <c r="B179" s="231"/>
      <c r="C179" s="232"/>
      <c r="D179" s="226" t="s">
        <v>122</v>
      </c>
      <c r="E179" s="233" t="s">
        <v>1</v>
      </c>
      <c r="F179" s="234" t="s">
        <v>255</v>
      </c>
      <c r="G179" s="232"/>
      <c r="H179" s="235">
        <v>60</v>
      </c>
      <c r="I179" s="236"/>
      <c r="J179" s="232"/>
      <c r="K179" s="232"/>
      <c r="L179" s="237"/>
      <c r="M179" s="238"/>
      <c r="N179" s="239"/>
      <c r="O179" s="239"/>
      <c r="P179" s="239"/>
      <c r="Q179" s="239"/>
      <c r="R179" s="239"/>
      <c r="S179" s="239"/>
      <c r="T179" s="24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1" t="s">
        <v>122</v>
      </c>
      <c r="AU179" s="241" t="s">
        <v>85</v>
      </c>
      <c r="AV179" s="13" t="s">
        <v>85</v>
      </c>
      <c r="AW179" s="13" t="s">
        <v>34</v>
      </c>
      <c r="AX179" s="13" t="s">
        <v>83</v>
      </c>
      <c r="AY179" s="241" t="s">
        <v>112</v>
      </c>
    </row>
    <row r="180" s="2" customFormat="1" ht="55.5" customHeight="1">
      <c r="A180" s="38"/>
      <c r="B180" s="39"/>
      <c r="C180" s="212" t="s">
        <v>256</v>
      </c>
      <c r="D180" s="212" t="s">
        <v>114</v>
      </c>
      <c r="E180" s="213" t="s">
        <v>257</v>
      </c>
      <c r="F180" s="214" t="s">
        <v>258</v>
      </c>
      <c r="G180" s="215" t="s">
        <v>141</v>
      </c>
      <c r="H180" s="216">
        <v>18</v>
      </c>
      <c r="I180" s="217"/>
      <c r="J180" s="218">
        <f>ROUND(I180*H180,2)</f>
        <v>0</v>
      </c>
      <c r="K180" s="219"/>
      <c r="L180" s="44"/>
      <c r="M180" s="220" t="s">
        <v>1</v>
      </c>
      <c r="N180" s="221" t="s">
        <v>43</v>
      </c>
      <c r="O180" s="91"/>
      <c r="P180" s="222">
        <f>O180*H180</f>
        <v>0</v>
      </c>
      <c r="Q180" s="222">
        <v>0</v>
      </c>
      <c r="R180" s="222">
        <f>Q180*H180</f>
        <v>0</v>
      </c>
      <c r="S180" s="222">
        <v>0</v>
      </c>
      <c r="T180" s="223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4" t="s">
        <v>118</v>
      </c>
      <c r="AT180" s="224" t="s">
        <v>114</v>
      </c>
      <c r="AU180" s="224" t="s">
        <v>85</v>
      </c>
      <c r="AY180" s="17" t="s">
        <v>112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7" t="s">
        <v>83</v>
      </c>
      <c r="BK180" s="225">
        <f>ROUND(I180*H180,2)</f>
        <v>0</v>
      </c>
      <c r="BL180" s="17" t="s">
        <v>118</v>
      </c>
      <c r="BM180" s="224" t="s">
        <v>259</v>
      </c>
    </row>
    <row r="181" s="13" customFormat="1">
      <c r="A181" s="13"/>
      <c r="B181" s="231"/>
      <c r="C181" s="232"/>
      <c r="D181" s="226" t="s">
        <v>122</v>
      </c>
      <c r="E181" s="233" t="s">
        <v>1</v>
      </c>
      <c r="F181" s="234" t="s">
        <v>260</v>
      </c>
      <c r="G181" s="232"/>
      <c r="H181" s="235">
        <v>18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122</v>
      </c>
      <c r="AU181" s="241" t="s">
        <v>85</v>
      </c>
      <c r="AV181" s="13" t="s">
        <v>85</v>
      </c>
      <c r="AW181" s="13" t="s">
        <v>34</v>
      </c>
      <c r="AX181" s="13" t="s">
        <v>83</v>
      </c>
      <c r="AY181" s="241" t="s">
        <v>112</v>
      </c>
    </row>
    <row r="182" s="2" customFormat="1" ht="55.5" customHeight="1">
      <c r="A182" s="38"/>
      <c r="B182" s="39"/>
      <c r="C182" s="212" t="s">
        <v>261</v>
      </c>
      <c r="D182" s="212" t="s">
        <v>114</v>
      </c>
      <c r="E182" s="213" t="s">
        <v>262</v>
      </c>
      <c r="F182" s="214" t="s">
        <v>263</v>
      </c>
      <c r="G182" s="215" t="s">
        <v>141</v>
      </c>
      <c r="H182" s="216">
        <v>2</v>
      </c>
      <c r="I182" s="217"/>
      <c r="J182" s="218">
        <f>ROUND(I182*H182,2)</f>
        <v>0</v>
      </c>
      <c r="K182" s="219"/>
      <c r="L182" s="44"/>
      <c r="M182" s="220" t="s">
        <v>1</v>
      </c>
      <c r="N182" s="221" t="s">
        <v>43</v>
      </c>
      <c r="O182" s="91"/>
      <c r="P182" s="222">
        <f>O182*H182</f>
        <v>0</v>
      </c>
      <c r="Q182" s="222">
        <v>0</v>
      </c>
      <c r="R182" s="222">
        <f>Q182*H182</f>
        <v>0</v>
      </c>
      <c r="S182" s="222">
        <v>0</v>
      </c>
      <c r="T182" s="223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4" t="s">
        <v>118</v>
      </c>
      <c r="AT182" s="224" t="s">
        <v>114</v>
      </c>
      <c r="AU182" s="224" t="s">
        <v>85</v>
      </c>
      <c r="AY182" s="17" t="s">
        <v>112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7" t="s">
        <v>83</v>
      </c>
      <c r="BK182" s="225">
        <f>ROUND(I182*H182,2)</f>
        <v>0</v>
      </c>
      <c r="BL182" s="17" t="s">
        <v>118</v>
      </c>
      <c r="BM182" s="224" t="s">
        <v>264</v>
      </c>
    </row>
    <row r="183" s="13" customFormat="1">
      <c r="A183" s="13"/>
      <c r="B183" s="231"/>
      <c r="C183" s="232"/>
      <c r="D183" s="226" t="s">
        <v>122</v>
      </c>
      <c r="E183" s="233" t="s">
        <v>1</v>
      </c>
      <c r="F183" s="234" t="s">
        <v>265</v>
      </c>
      <c r="G183" s="232"/>
      <c r="H183" s="235">
        <v>2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122</v>
      </c>
      <c r="AU183" s="241" t="s">
        <v>85</v>
      </c>
      <c r="AV183" s="13" t="s">
        <v>85</v>
      </c>
      <c r="AW183" s="13" t="s">
        <v>34</v>
      </c>
      <c r="AX183" s="13" t="s">
        <v>83</v>
      </c>
      <c r="AY183" s="241" t="s">
        <v>112</v>
      </c>
    </row>
    <row r="184" s="2" customFormat="1" ht="21.75" customHeight="1">
      <c r="A184" s="38"/>
      <c r="B184" s="39"/>
      <c r="C184" s="212" t="s">
        <v>266</v>
      </c>
      <c r="D184" s="212" t="s">
        <v>114</v>
      </c>
      <c r="E184" s="213" t="s">
        <v>267</v>
      </c>
      <c r="F184" s="214" t="s">
        <v>268</v>
      </c>
      <c r="G184" s="215" t="s">
        <v>141</v>
      </c>
      <c r="H184" s="216">
        <v>6</v>
      </c>
      <c r="I184" s="217"/>
      <c r="J184" s="218">
        <f>ROUND(I184*H184,2)</f>
        <v>0</v>
      </c>
      <c r="K184" s="219"/>
      <c r="L184" s="44"/>
      <c r="M184" s="220" t="s">
        <v>1</v>
      </c>
      <c r="N184" s="221" t="s">
        <v>43</v>
      </c>
      <c r="O184" s="91"/>
      <c r="P184" s="222">
        <f>O184*H184</f>
        <v>0</v>
      </c>
      <c r="Q184" s="222">
        <v>0</v>
      </c>
      <c r="R184" s="222">
        <f>Q184*H184</f>
        <v>0</v>
      </c>
      <c r="S184" s="222">
        <v>0</v>
      </c>
      <c r="T184" s="223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4" t="s">
        <v>118</v>
      </c>
      <c r="AT184" s="224" t="s">
        <v>114</v>
      </c>
      <c r="AU184" s="224" t="s">
        <v>85</v>
      </c>
      <c r="AY184" s="17" t="s">
        <v>112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7" t="s">
        <v>83</v>
      </c>
      <c r="BK184" s="225">
        <f>ROUND(I184*H184,2)</f>
        <v>0</v>
      </c>
      <c r="BL184" s="17" t="s">
        <v>118</v>
      </c>
      <c r="BM184" s="224" t="s">
        <v>269</v>
      </c>
    </row>
    <row r="185" s="13" customFormat="1">
      <c r="A185" s="13"/>
      <c r="B185" s="231"/>
      <c r="C185" s="232"/>
      <c r="D185" s="226" t="s">
        <v>122</v>
      </c>
      <c r="E185" s="233" t="s">
        <v>1</v>
      </c>
      <c r="F185" s="234" t="s">
        <v>270</v>
      </c>
      <c r="G185" s="232"/>
      <c r="H185" s="235">
        <v>6</v>
      </c>
      <c r="I185" s="236"/>
      <c r="J185" s="232"/>
      <c r="K185" s="232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122</v>
      </c>
      <c r="AU185" s="241" t="s">
        <v>85</v>
      </c>
      <c r="AV185" s="13" t="s">
        <v>85</v>
      </c>
      <c r="AW185" s="13" t="s">
        <v>34</v>
      </c>
      <c r="AX185" s="13" t="s">
        <v>83</v>
      </c>
      <c r="AY185" s="241" t="s">
        <v>112</v>
      </c>
    </row>
    <row r="186" s="2" customFormat="1" ht="21.75" customHeight="1">
      <c r="A186" s="38"/>
      <c r="B186" s="39"/>
      <c r="C186" s="212" t="s">
        <v>271</v>
      </c>
      <c r="D186" s="212" t="s">
        <v>114</v>
      </c>
      <c r="E186" s="213" t="s">
        <v>272</v>
      </c>
      <c r="F186" s="214" t="s">
        <v>273</v>
      </c>
      <c r="G186" s="215" t="s">
        <v>126</v>
      </c>
      <c r="H186" s="216">
        <v>3935</v>
      </c>
      <c r="I186" s="217"/>
      <c r="J186" s="218">
        <f>ROUND(I186*H186,2)</f>
        <v>0</v>
      </c>
      <c r="K186" s="219"/>
      <c r="L186" s="44"/>
      <c r="M186" s="220" t="s">
        <v>1</v>
      </c>
      <c r="N186" s="221" t="s">
        <v>43</v>
      </c>
      <c r="O186" s="91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4" t="s">
        <v>118</v>
      </c>
      <c r="AT186" s="224" t="s">
        <v>114</v>
      </c>
      <c r="AU186" s="224" t="s">
        <v>85</v>
      </c>
      <c r="AY186" s="17" t="s">
        <v>112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7" t="s">
        <v>83</v>
      </c>
      <c r="BK186" s="225">
        <f>ROUND(I186*H186,2)</f>
        <v>0</v>
      </c>
      <c r="BL186" s="17" t="s">
        <v>118</v>
      </c>
      <c r="BM186" s="224" t="s">
        <v>274</v>
      </c>
    </row>
    <row r="187" s="2" customFormat="1">
      <c r="A187" s="38"/>
      <c r="B187" s="39"/>
      <c r="C187" s="40"/>
      <c r="D187" s="226" t="s">
        <v>120</v>
      </c>
      <c r="E187" s="40"/>
      <c r="F187" s="227" t="s">
        <v>275</v>
      </c>
      <c r="G187" s="40"/>
      <c r="H187" s="40"/>
      <c r="I187" s="228"/>
      <c r="J187" s="40"/>
      <c r="K187" s="40"/>
      <c r="L187" s="44"/>
      <c r="M187" s="229"/>
      <c r="N187" s="230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120</v>
      </c>
      <c r="AU187" s="17" t="s">
        <v>85</v>
      </c>
    </row>
    <row r="188" s="2" customFormat="1" ht="33" customHeight="1">
      <c r="A188" s="38"/>
      <c r="B188" s="39"/>
      <c r="C188" s="212" t="s">
        <v>276</v>
      </c>
      <c r="D188" s="212" t="s">
        <v>114</v>
      </c>
      <c r="E188" s="213" t="s">
        <v>277</v>
      </c>
      <c r="F188" s="214" t="s">
        <v>278</v>
      </c>
      <c r="G188" s="215" t="s">
        <v>126</v>
      </c>
      <c r="H188" s="216">
        <v>35415</v>
      </c>
      <c r="I188" s="217"/>
      <c r="J188" s="218">
        <f>ROUND(I188*H188,2)</f>
        <v>0</v>
      </c>
      <c r="K188" s="219"/>
      <c r="L188" s="44"/>
      <c r="M188" s="220" t="s">
        <v>1</v>
      </c>
      <c r="N188" s="221" t="s">
        <v>43</v>
      </c>
      <c r="O188" s="91"/>
      <c r="P188" s="222">
        <f>O188*H188</f>
        <v>0</v>
      </c>
      <c r="Q188" s="222">
        <v>0</v>
      </c>
      <c r="R188" s="222">
        <f>Q188*H188</f>
        <v>0</v>
      </c>
      <c r="S188" s="222">
        <v>0</v>
      </c>
      <c r="T188" s="223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4" t="s">
        <v>118</v>
      </c>
      <c r="AT188" s="224" t="s">
        <v>114</v>
      </c>
      <c r="AU188" s="224" t="s">
        <v>85</v>
      </c>
      <c r="AY188" s="17" t="s">
        <v>112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7" t="s">
        <v>83</v>
      </c>
      <c r="BK188" s="225">
        <f>ROUND(I188*H188,2)</f>
        <v>0</v>
      </c>
      <c r="BL188" s="17" t="s">
        <v>118</v>
      </c>
      <c r="BM188" s="224" t="s">
        <v>279</v>
      </c>
    </row>
    <row r="189" s="13" customFormat="1">
      <c r="A189" s="13"/>
      <c r="B189" s="231"/>
      <c r="C189" s="232"/>
      <c r="D189" s="226" t="s">
        <v>122</v>
      </c>
      <c r="E189" s="233" t="s">
        <v>1</v>
      </c>
      <c r="F189" s="234" t="s">
        <v>280</v>
      </c>
      <c r="G189" s="232"/>
      <c r="H189" s="235">
        <v>35415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1" t="s">
        <v>122</v>
      </c>
      <c r="AU189" s="241" t="s">
        <v>85</v>
      </c>
      <c r="AV189" s="13" t="s">
        <v>85</v>
      </c>
      <c r="AW189" s="13" t="s">
        <v>34</v>
      </c>
      <c r="AX189" s="13" t="s">
        <v>83</v>
      </c>
      <c r="AY189" s="241" t="s">
        <v>112</v>
      </c>
    </row>
    <row r="190" s="2" customFormat="1" ht="44.25" customHeight="1">
      <c r="A190" s="38"/>
      <c r="B190" s="39"/>
      <c r="C190" s="212" t="s">
        <v>281</v>
      </c>
      <c r="D190" s="212" t="s">
        <v>114</v>
      </c>
      <c r="E190" s="213" t="s">
        <v>282</v>
      </c>
      <c r="F190" s="214" t="s">
        <v>283</v>
      </c>
      <c r="G190" s="215" t="s">
        <v>193</v>
      </c>
      <c r="H190" s="216">
        <v>1078.75</v>
      </c>
      <c r="I190" s="217"/>
      <c r="J190" s="218">
        <f>ROUND(I190*H190,2)</f>
        <v>0</v>
      </c>
      <c r="K190" s="219"/>
      <c r="L190" s="44"/>
      <c r="M190" s="220" t="s">
        <v>1</v>
      </c>
      <c r="N190" s="221" t="s">
        <v>43</v>
      </c>
      <c r="O190" s="91"/>
      <c r="P190" s="222">
        <f>O190*H190</f>
        <v>0</v>
      </c>
      <c r="Q190" s="222">
        <v>0</v>
      </c>
      <c r="R190" s="222">
        <f>Q190*H190</f>
        <v>0</v>
      </c>
      <c r="S190" s="222">
        <v>0</v>
      </c>
      <c r="T190" s="223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4" t="s">
        <v>118</v>
      </c>
      <c r="AT190" s="224" t="s">
        <v>114</v>
      </c>
      <c r="AU190" s="224" t="s">
        <v>85</v>
      </c>
      <c r="AY190" s="17" t="s">
        <v>112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7" t="s">
        <v>83</v>
      </c>
      <c r="BK190" s="225">
        <f>ROUND(I190*H190,2)</f>
        <v>0</v>
      </c>
      <c r="BL190" s="17" t="s">
        <v>118</v>
      </c>
      <c r="BM190" s="224" t="s">
        <v>284</v>
      </c>
    </row>
    <row r="191" s="2" customFormat="1" ht="21.75" customHeight="1">
      <c r="A191" s="38"/>
      <c r="B191" s="39"/>
      <c r="C191" s="212" t="s">
        <v>285</v>
      </c>
      <c r="D191" s="212" t="s">
        <v>114</v>
      </c>
      <c r="E191" s="213" t="s">
        <v>286</v>
      </c>
      <c r="F191" s="214" t="s">
        <v>287</v>
      </c>
      <c r="G191" s="215" t="s">
        <v>126</v>
      </c>
      <c r="H191" s="216">
        <v>2157.5</v>
      </c>
      <c r="I191" s="217"/>
      <c r="J191" s="218">
        <f>ROUND(I191*H191,2)</f>
        <v>0</v>
      </c>
      <c r="K191" s="219"/>
      <c r="L191" s="44"/>
      <c r="M191" s="220" t="s">
        <v>1</v>
      </c>
      <c r="N191" s="221" t="s">
        <v>43</v>
      </c>
      <c r="O191" s="91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3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4" t="s">
        <v>118</v>
      </c>
      <c r="AT191" s="224" t="s">
        <v>114</v>
      </c>
      <c r="AU191" s="224" t="s">
        <v>85</v>
      </c>
      <c r="AY191" s="17" t="s">
        <v>112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7" t="s">
        <v>83</v>
      </c>
      <c r="BK191" s="225">
        <f>ROUND(I191*H191,2)</f>
        <v>0</v>
      </c>
      <c r="BL191" s="17" t="s">
        <v>118</v>
      </c>
      <c r="BM191" s="224" t="s">
        <v>288</v>
      </c>
    </row>
    <row r="192" s="13" customFormat="1">
      <c r="A192" s="13"/>
      <c r="B192" s="231"/>
      <c r="C192" s="232"/>
      <c r="D192" s="226" t="s">
        <v>122</v>
      </c>
      <c r="E192" s="233" t="s">
        <v>1</v>
      </c>
      <c r="F192" s="234" t="s">
        <v>289</v>
      </c>
      <c r="G192" s="232"/>
      <c r="H192" s="235">
        <v>2157.5</v>
      </c>
      <c r="I192" s="236"/>
      <c r="J192" s="232"/>
      <c r="K192" s="232"/>
      <c r="L192" s="237"/>
      <c r="M192" s="238"/>
      <c r="N192" s="239"/>
      <c r="O192" s="239"/>
      <c r="P192" s="239"/>
      <c r="Q192" s="239"/>
      <c r="R192" s="239"/>
      <c r="S192" s="239"/>
      <c r="T192" s="24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122</v>
      </c>
      <c r="AU192" s="241" t="s">
        <v>85</v>
      </c>
      <c r="AV192" s="13" t="s">
        <v>85</v>
      </c>
      <c r="AW192" s="13" t="s">
        <v>34</v>
      </c>
      <c r="AX192" s="13" t="s">
        <v>83</v>
      </c>
      <c r="AY192" s="241" t="s">
        <v>112</v>
      </c>
    </row>
    <row r="193" s="2" customFormat="1" ht="33" customHeight="1">
      <c r="A193" s="38"/>
      <c r="B193" s="39"/>
      <c r="C193" s="212" t="s">
        <v>290</v>
      </c>
      <c r="D193" s="212" t="s">
        <v>114</v>
      </c>
      <c r="E193" s="213" t="s">
        <v>291</v>
      </c>
      <c r="F193" s="214" t="s">
        <v>292</v>
      </c>
      <c r="G193" s="215" t="s">
        <v>126</v>
      </c>
      <c r="H193" s="216">
        <v>89.439999999999998</v>
      </c>
      <c r="I193" s="217"/>
      <c r="J193" s="218">
        <f>ROUND(I193*H193,2)</f>
        <v>0</v>
      </c>
      <c r="K193" s="219"/>
      <c r="L193" s="44"/>
      <c r="M193" s="220" t="s">
        <v>1</v>
      </c>
      <c r="N193" s="221" t="s">
        <v>43</v>
      </c>
      <c r="O193" s="91"/>
      <c r="P193" s="222">
        <f>O193*H193</f>
        <v>0</v>
      </c>
      <c r="Q193" s="222">
        <v>0</v>
      </c>
      <c r="R193" s="222">
        <f>Q193*H193</f>
        <v>0</v>
      </c>
      <c r="S193" s="222">
        <v>0</v>
      </c>
      <c r="T193" s="223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4" t="s">
        <v>118</v>
      </c>
      <c r="AT193" s="224" t="s">
        <v>114</v>
      </c>
      <c r="AU193" s="224" t="s">
        <v>85</v>
      </c>
      <c r="AY193" s="17" t="s">
        <v>112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7" t="s">
        <v>83</v>
      </c>
      <c r="BK193" s="225">
        <f>ROUND(I193*H193,2)</f>
        <v>0</v>
      </c>
      <c r="BL193" s="17" t="s">
        <v>118</v>
      </c>
      <c r="BM193" s="224" t="s">
        <v>293</v>
      </c>
    </row>
    <row r="194" s="13" customFormat="1">
      <c r="A194" s="13"/>
      <c r="B194" s="231"/>
      <c r="C194" s="232"/>
      <c r="D194" s="226" t="s">
        <v>122</v>
      </c>
      <c r="E194" s="233" t="s">
        <v>1</v>
      </c>
      <c r="F194" s="234" t="s">
        <v>294</v>
      </c>
      <c r="G194" s="232"/>
      <c r="H194" s="235">
        <v>89.439999999999998</v>
      </c>
      <c r="I194" s="236"/>
      <c r="J194" s="232"/>
      <c r="K194" s="232"/>
      <c r="L194" s="237"/>
      <c r="M194" s="238"/>
      <c r="N194" s="239"/>
      <c r="O194" s="239"/>
      <c r="P194" s="239"/>
      <c r="Q194" s="239"/>
      <c r="R194" s="239"/>
      <c r="S194" s="239"/>
      <c r="T194" s="24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1" t="s">
        <v>122</v>
      </c>
      <c r="AU194" s="241" t="s">
        <v>85</v>
      </c>
      <c r="AV194" s="13" t="s">
        <v>85</v>
      </c>
      <c r="AW194" s="13" t="s">
        <v>34</v>
      </c>
      <c r="AX194" s="13" t="s">
        <v>83</v>
      </c>
      <c r="AY194" s="241" t="s">
        <v>112</v>
      </c>
    </row>
    <row r="195" s="2" customFormat="1" ht="21.75" customHeight="1">
      <c r="A195" s="38"/>
      <c r="B195" s="39"/>
      <c r="C195" s="212" t="s">
        <v>295</v>
      </c>
      <c r="D195" s="212" t="s">
        <v>114</v>
      </c>
      <c r="E195" s="213" t="s">
        <v>296</v>
      </c>
      <c r="F195" s="214" t="s">
        <v>297</v>
      </c>
      <c r="G195" s="215" t="s">
        <v>141</v>
      </c>
      <c r="H195" s="216">
        <v>5</v>
      </c>
      <c r="I195" s="217"/>
      <c r="J195" s="218">
        <f>ROUND(I195*H195,2)</f>
        <v>0</v>
      </c>
      <c r="K195" s="219"/>
      <c r="L195" s="44"/>
      <c r="M195" s="220" t="s">
        <v>1</v>
      </c>
      <c r="N195" s="221" t="s">
        <v>43</v>
      </c>
      <c r="O195" s="91"/>
      <c r="P195" s="222">
        <f>O195*H195</f>
        <v>0</v>
      </c>
      <c r="Q195" s="222">
        <v>0</v>
      </c>
      <c r="R195" s="222">
        <f>Q195*H195</f>
        <v>0</v>
      </c>
      <c r="S195" s="222">
        <v>0</v>
      </c>
      <c r="T195" s="223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4" t="s">
        <v>118</v>
      </c>
      <c r="AT195" s="224" t="s">
        <v>114</v>
      </c>
      <c r="AU195" s="224" t="s">
        <v>85</v>
      </c>
      <c r="AY195" s="17" t="s">
        <v>112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7" t="s">
        <v>83</v>
      </c>
      <c r="BK195" s="225">
        <f>ROUND(I195*H195,2)</f>
        <v>0</v>
      </c>
      <c r="BL195" s="17" t="s">
        <v>118</v>
      </c>
      <c r="BM195" s="224" t="s">
        <v>298</v>
      </c>
    </row>
    <row r="196" s="2" customFormat="1" ht="44.25" customHeight="1">
      <c r="A196" s="38"/>
      <c r="B196" s="39"/>
      <c r="C196" s="212" t="s">
        <v>299</v>
      </c>
      <c r="D196" s="212" t="s">
        <v>114</v>
      </c>
      <c r="E196" s="213" t="s">
        <v>300</v>
      </c>
      <c r="F196" s="214" t="s">
        <v>301</v>
      </c>
      <c r="G196" s="215" t="s">
        <v>193</v>
      </c>
      <c r="H196" s="216">
        <v>104</v>
      </c>
      <c r="I196" s="217"/>
      <c r="J196" s="218">
        <f>ROUND(I196*H196,2)</f>
        <v>0</v>
      </c>
      <c r="K196" s="219"/>
      <c r="L196" s="44"/>
      <c r="M196" s="220" t="s">
        <v>1</v>
      </c>
      <c r="N196" s="221" t="s">
        <v>43</v>
      </c>
      <c r="O196" s="91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4" t="s">
        <v>118</v>
      </c>
      <c r="AT196" s="224" t="s">
        <v>114</v>
      </c>
      <c r="AU196" s="224" t="s">
        <v>85</v>
      </c>
      <c r="AY196" s="17" t="s">
        <v>112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7" t="s">
        <v>83</v>
      </c>
      <c r="BK196" s="225">
        <f>ROUND(I196*H196,2)</f>
        <v>0</v>
      </c>
      <c r="BL196" s="17" t="s">
        <v>118</v>
      </c>
      <c r="BM196" s="224" t="s">
        <v>302</v>
      </c>
    </row>
    <row r="197" s="2" customFormat="1">
      <c r="A197" s="38"/>
      <c r="B197" s="39"/>
      <c r="C197" s="40"/>
      <c r="D197" s="226" t="s">
        <v>120</v>
      </c>
      <c r="E197" s="40"/>
      <c r="F197" s="227" t="s">
        <v>303</v>
      </c>
      <c r="G197" s="40"/>
      <c r="H197" s="40"/>
      <c r="I197" s="228"/>
      <c r="J197" s="40"/>
      <c r="K197" s="40"/>
      <c r="L197" s="44"/>
      <c r="M197" s="229"/>
      <c r="N197" s="230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120</v>
      </c>
      <c r="AU197" s="17" t="s">
        <v>85</v>
      </c>
    </row>
    <row r="198" s="13" customFormat="1">
      <c r="A198" s="13"/>
      <c r="B198" s="231"/>
      <c r="C198" s="232"/>
      <c r="D198" s="226" t="s">
        <v>122</v>
      </c>
      <c r="E198" s="233" t="s">
        <v>1</v>
      </c>
      <c r="F198" s="234" t="s">
        <v>304</v>
      </c>
      <c r="G198" s="232"/>
      <c r="H198" s="235">
        <v>104</v>
      </c>
      <c r="I198" s="236"/>
      <c r="J198" s="232"/>
      <c r="K198" s="232"/>
      <c r="L198" s="237"/>
      <c r="M198" s="238"/>
      <c r="N198" s="239"/>
      <c r="O198" s="239"/>
      <c r="P198" s="239"/>
      <c r="Q198" s="239"/>
      <c r="R198" s="239"/>
      <c r="S198" s="239"/>
      <c r="T198" s="24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1" t="s">
        <v>122</v>
      </c>
      <c r="AU198" s="241" t="s">
        <v>85</v>
      </c>
      <c r="AV198" s="13" t="s">
        <v>85</v>
      </c>
      <c r="AW198" s="13" t="s">
        <v>34</v>
      </c>
      <c r="AX198" s="13" t="s">
        <v>83</v>
      </c>
      <c r="AY198" s="241" t="s">
        <v>112</v>
      </c>
    </row>
    <row r="199" s="2" customFormat="1" ht="21.75" customHeight="1">
      <c r="A199" s="38"/>
      <c r="B199" s="39"/>
      <c r="C199" s="212" t="s">
        <v>305</v>
      </c>
      <c r="D199" s="212" t="s">
        <v>114</v>
      </c>
      <c r="E199" s="213" t="s">
        <v>306</v>
      </c>
      <c r="F199" s="214" t="s">
        <v>307</v>
      </c>
      <c r="G199" s="215" t="s">
        <v>308</v>
      </c>
      <c r="H199" s="216">
        <v>811.74000000000001</v>
      </c>
      <c r="I199" s="217"/>
      <c r="J199" s="218">
        <f>ROUND(I199*H199,2)</f>
        <v>0</v>
      </c>
      <c r="K199" s="219"/>
      <c r="L199" s="44"/>
      <c r="M199" s="220" t="s">
        <v>1</v>
      </c>
      <c r="N199" s="221" t="s">
        <v>43</v>
      </c>
      <c r="O199" s="91"/>
      <c r="P199" s="222">
        <f>O199*H199</f>
        <v>0</v>
      </c>
      <c r="Q199" s="222">
        <v>0</v>
      </c>
      <c r="R199" s="222">
        <f>Q199*H199</f>
        <v>0</v>
      </c>
      <c r="S199" s="222">
        <v>0</v>
      </c>
      <c r="T199" s="223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4" t="s">
        <v>118</v>
      </c>
      <c r="AT199" s="224" t="s">
        <v>114</v>
      </c>
      <c r="AU199" s="224" t="s">
        <v>85</v>
      </c>
      <c r="AY199" s="17" t="s">
        <v>112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7" t="s">
        <v>83</v>
      </c>
      <c r="BK199" s="225">
        <f>ROUND(I199*H199,2)</f>
        <v>0</v>
      </c>
      <c r="BL199" s="17" t="s">
        <v>118</v>
      </c>
      <c r="BM199" s="224" t="s">
        <v>309</v>
      </c>
    </row>
    <row r="200" s="13" customFormat="1">
      <c r="A200" s="13"/>
      <c r="B200" s="231"/>
      <c r="C200" s="232"/>
      <c r="D200" s="226" t="s">
        <v>122</v>
      </c>
      <c r="E200" s="233" t="s">
        <v>1</v>
      </c>
      <c r="F200" s="234" t="s">
        <v>310</v>
      </c>
      <c r="G200" s="232"/>
      <c r="H200" s="235">
        <v>811.74000000000001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122</v>
      </c>
      <c r="AU200" s="241" t="s">
        <v>85</v>
      </c>
      <c r="AV200" s="13" t="s">
        <v>85</v>
      </c>
      <c r="AW200" s="13" t="s">
        <v>34</v>
      </c>
      <c r="AX200" s="13" t="s">
        <v>83</v>
      </c>
      <c r="AY200" s="241" t="s">
        <v>112</v>
      </c>
    </row>
    <row r="201" s="12" customFormat="1" ht="22.8" customHeight="1">
      <c r="A201" s="12"/>
      <c r="B201" s="196"/>
      <c r="C201" s="197"/>
      <c r="D201" s="198" t="s">
        <v>77</v>
      </c>
      <c r="E201" s="210" t="s">
        <v>118</v>
      </c>
      <c r="F201" s="210" t="s">
        <v>311</v>
      </c>
      <c r="G201" s="197"/>
      <c r="H201" s="197"/>
      <c r="I201" s="200"/>
      <c r="J201" s="211">
        <f>BK201</f>
        <v>0</v>
      </c>
      <c r="K201" s="197"/>
      <c r="L201" s="202"/>
      <c r="M201" s="203"/>
      <c r="N201" s="204"/>
      <c r="O201" s="204"/>
      <c r="P201" s="205">
        <f>SUM(P202:P227)</f>
        <v>0</v>
      </c>
      <c r="Q201" s="204"/>
      <c r="R201" s="205">
        <f>SUM(R202:R227)</f>
        <v>1727.9444352</v>
      </c>
      <c r="S201" s="204"/>
      <c r="T201" s="206">
        <f>SUM(T202:T227)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7" t="s">
        <v>83</v>
      </c>
      <c r="AT201" s="208" t="s">
        <v>77</v>
      </c>
      <c r="AU201" s="208" t="s">
        <v>83</v>
      </c>
      <c r="AY201" s="207" t="s">
        <v>112</v>
      </c>
      <c r="BK201" s="209">
        <f>SUM(BK202:BK227)</f>
        <v>0</v>
      </c>
    </row>
    <row r="202" s="2" customFormat="1" ht="44.25" customHeight="1">
      <c r="A202" s="38"/>
      <c r="B202" s="39"/>
      <c r="C202" s="212" t="s">
        <v>312</v>
      </c>
      <c r="D202" s="212" t="s">
        <v>114</v>
      </c>
      <c r="E202" s="213" t="s">
        <v>313</v>
      </c>
      <c r="F202" s="214" t="s">
        <v>314</v>
      </c>
      <c r="G202" s="215" t="s">
        <v>193</v>
      </c>
      <c r="H202" s="216">
        <v>542</v>
      </c>
      <c r="I202" s="217"/>
      <c r="J202" s="218">
        <f>ROUND(I202*H202,2)</f>
        <v>0</v>
      </c>
      <c r="K202" s="219"/>
      <c r="L202" s="44"/>
      <c r="M202" s="220" t="s">
        <v>1</v>
      </c>
      <c r="N202" s="221" t="s">
        <v>43</v>
      </c>
      <c r="O202" s="91"/>
      <c r="P202" s="222">
        <f>O202*H202</f>
        <v>0</v>
      </c>
      <c r="Q202" s="222">
        <v>2.4340799999999998</v>
      </c>
      <c r="R202" s="222">
        <f>Q202*H202</f>
        <v>1319.27136</v>
      </c>
      <c r="S202" s="222">
        <v>0</v>
      </c>
      <c r="T202" s="223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4" t="s">
        <v>118</v>
      </c>
      <c r="AT202" s="224" t="s">
        <v>114</v>
      </c>
      <c r="AU202" s="224" t="s">
        <v>85</v>
      </c>
      <c r="AY202" s="17" t="s">
        <v>112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7" t="s">
        <v>83</v>
      </c>
      <c r="BK202" s="225">
        <f>ROUND(I202*H202,2)</f>
        <v>0</v>
      </c>
      <c r="BL202" s="17" t="s">
        <v>118</v>
      </c>
      <c r="BM202" s="224" t="s">
        <v>315</v>
      </c>
    </row>
    <row r="203" s="2" customFormat="1">
      <c r="A203" s="38"/>
      <c r="B203" s="39"/>
      <c r="C203" s="40"/>
      <c r="D203" s="226" t="s">
        <v>120</v>
      </c>
      <c r="E203" s="40"/>
      <c r="F203" s="227" t="s">
        <v>316</v>
      </c>
      <c r="G203" s="40"/>
      <c r="H203" s="40"/>
      <c r="I203" s="228"/>
      <c r="J203" s="40"/>
      <c r="K203" s="40"/>
      <c r="L203" s="44"/>
      <c r="M203" s="229"/>
      <c r="N203" s="230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120</v>
      </c>
      <c r="AU203" s="17" t="s">
        <v>85</v>
      </c>
    </row>
    <row r="204" s="14" customFormat="1">
      <c r="A204" s="14"/>
      <c r="B204" s="242"/>
      <c r="C204" s="243"/>
      <c r="D204" s="226" t="s">
        <v>122</v>
      </c>
      <c r="E204" s="244" t="s">
        <v>1</v>
      </c>
      <c r="F204" s="245" t="s">
        <v>200</v>
      </c>
      <c r="G204" s="243"/>
      <c r="H204" s="244" t="s">
        <v>1</v>
      </c>
      <c r="I204" s="246"/>
      <c r="J204" s="243"/>
      <c r="K204" s="243"/>
      <c r="L204" s="247"/>
      <c r="M204" s="248"/>
      <c r="N204" s="249"/>
      <c r="O204" s="249"/>
      <c r="P204" s="249"/>
      <c r="Q204" s="249"/>
      <c r="R204" s="249"/>
      <c r="S204" s="249"/>
      <c r="T204" s="25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1" t="s">
        <v>122</v>
      </c>
      <c r="AU204" s="251" t="s">
        <v>85</v>
      </c>
      <c r="AV204" s="14" t="s">
        <v>83</v>
      </c>
      <c r="AW204" s="14" t="s">
        <v>34</v>
      </c>
      <c r="AX204" s="14" t="s">
        <v>78</v>
      </c>
      <c r="AY204" s="251" t="s">
        <v>112</v>
      </c>
    </row>
    <row r="205" s="13" customFormat="1">
      <c r="A205" s="13"/>
      <c r="B205" s="231"/>
      <c r="C205" s="232"/>
      <c r="D205" s="226" t="s">
        <v>122</v>
      </c>
      <c r="E205" s="233" t="s">
        <v>1</v>
      </c>
      <c r="F205" s="234" t="s">
        <v>317</v>
      </c>
      <c r="G205" s="232"/>
      <c r="H205" s="235">
        <v>437</v>
      </c>
      <c r="I205" s="236"/>
      <c r="J205" s="232"/>
      <c r="K205" s="232"/>
      <c r="L205" s="237"/>
      <c r="M205" s="238"/>
      <c r="N205" s="239"/>
      <c r="O205" s="239"/>
      <c r="P205" s="239"/>
      <c r="Q205" s="239"/>
      <c r="R205" s="239"/>
      <c r="S205" s="239"/>
      <c r="T205" s="24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1" t="s">
        <v>122</v>
      </c>
      <c r="AU205" s="241" t="s">
        <v>85</v>
      </c>
      <c r="AV205" s="13" t="s">
        <v>85</v>
      </c>
      <c r="AW205" s="13" t="s">
        <v>34</v>
      </c>
      <c r="AX205" s="13" t="s">
        <v>78</v>
      </c>
      <c r="AY205" s="241" t="s">
        <v>112</v>
      </c>
    </row>
    <row r="206" s="14" customFormat="1">
      <c r="A206" s="14"/>
      <c r="B206" s="242"/>
      <c r="C206" s="243"/>
      <c r="D206" s="226" t="s">
        <v>122</v>
      </c>
      <c r="E206" s="244" t="s">
        <v>1</v>
      </c>
      <c r="F206" s="245" t="s">
        <v>318</v>
      </c>
      <c r="G206" s="243"/>
      <c r="H206" s="244" t="s">
        <v>1</v>
      </c>
      <c r="I206" s="246"/>
      <c r="J206" s="243"/>
      <c r="K206" s="243"/>
      <c r="L206" s="247"/>
      <c r="M206" s="248"/>
      <c r="N206" s="249"/>
      <c r="O206" s="249"/>
      <c r="P206" s="249"/>
      <c r="Q206" s="249"/>
      <c r="R206" s="249"/>
      <c r="S206" s="249"/>
      <c r="T206" s="25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1" t="s">
        <v>122</v>
      </c>
      <c r="AU206" s="251" t="s">
        <v>85</v>
      </c>
      <c r="AV206" s="14" t="s">
        <v>83</v>
      </c>
      <c r="AW206" s="14" t="s">
        <v>34</v>
      </c>
      <c r="AX206" s="14" t="s">
        <v>78</v>
      </c>
      <c r="AY206" s="251" t="s">
        <v>112</v>
      </c>
    </row>
    <row r="207" s="13" customFormat="1">
      <c r="A207" s="13"/>
      <c r="B207" s="231"/>
      <c r="C207" s="232"/>
      <c r="D207" s="226" t="s">
        <v>122</v>
      </c>
      <c r="E207" s="233" t="s">
        <v>1</v>
      </c>
      <c r="F207" s="234" t="s">
        <v>319</v>
      </c>
      <c r="G207" s="232"/>
      <c r="H207" s="235">
        <v>100</v>
      </c>
      <c r="I207" s="236"/>
      <c r="J207" s="232"/>
      <c r="K207" s="232"/>
      <c r="L207" s="237"/>
      <c r="M207" s="238"/>
      <c r="N207" s="239"/>
      <c r="O207" s="239"/>
      <c r="P207" s="239"/>
      <c r="Q207" s="239"/>
      <c r="R207" s="239"/>
      <c r="S207" s="239"/>
      <c r="T207" s="24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1" t="s">
        <v>122</v>
      </c>
      <c r="AU207" s="241" t="s">
        <v>85</v>
      </c>
      <c r="AV207" s="13" t="s">
        <v>85</v>
      </c>
      <c r="AW207" s="13" t="s">
        <v>34</v>
      </c>
      <c r="AX207" s="13" t="s">
        <v>78</v>
      </c>
      <c r="AY207" s="241" t="s">
        <v>112</v>
      </c>
    </row>
    <row r="208" s="14" customFormat="1">
      <c r="A208" s="14"/>
      <c r="B208" s="242"/>
      <c r="C208" s="243"/>
      <c r="D208" s="226" t="s">
        <v>122</v>
      </c>
      <c r="E208" s="244" t="s">
        <v>1</v>
      </c>
      <c r="F208" s="245" t="s">
        <v>320</v>
      </c>
      <c r="G208" s="243"/>
      <c r="H208" s="244" t="s">
        <v>1</v>
      </c>
      <c r="I208" s="246"/>
      <c r="J208" s="243"/>
      <c r="K208" s="243"/>
      <c r="L208" s="247"/>
      <c r="M208" s="248"/>
      <c r="N208" s="249"/>
      <c r="O208" s="249"/>
      <c r="P208" s="249"/>
      <c r="Q208" s="249"/>
      <c r="R208" s="249"/>
      <c r="S208" s="249"/>
      <c r="T208" s="25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1" t="s">
        <v>122</v>
      </c>
      <c r="AU208" s="251" t="s">
        <v>85</v>
      </c>
      <c r="AV208" s="14" t="s">
        <v>83</v>
      </c>
      <c r="AW208" s="14" t="s">
        <v>34</v>
      </c>
      <c r="AX208" s="14" t="s">
        <v>78</v>
      </c>
      <c r="AY208" s="251" t="s">
        <v>112</v>
      </c>
    </row>
    <row r="209" s="13" customFormat="1">
      <c r="A209" s="13"/>
      <c r="B209" s="231"/>
      <c r="C209" s="232"/>
      <c r="D209" s="226" t="s">
        <v>122</v>
      </c>
      <c r="E209" s="233" t="s">
        <v>1</v>
      </c>
      <c r="F209" s="234" t="s">
        <v>321</v>
      </c>
      <c r="G209" s="232"/>
      <c r="H209" s="235">
        <v>5</v>
      </c>
      <c r="I209" s="236"/>
      <c r="J209" s="232"/>
      <c r="K209" s="232"/>
      <c r="L209" s="237"/>
      <c r="M209" s="238"/>
      <c r="N209" s="239"/>
      <c r="O209" s="239"/>
      <c r="P209" s="239"/>
      <c r="Q209" s="239"/>
      <c r="R209" s="239"/>
      <c r="S209" s="239"/>
      <c r="T209" s="24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1" t="s">
        <v>122</v>
      </c>
      <c r="AU209" s="241" t="s">
        <v>85</v>
      </c>
      <c r="AV209" s="13" t="s">
        <v>85</v>
      </c>
      <c r="AW209" s="13" t="s">
        <v>34</v>
      </c>
      <c r="AX209" s="13" t="s">
        <v>78</v>
      </c>
      <c r="AY209" s="241" t="s">
        <v>112</v>
      </c>
    </row>
    <row r="210" s="15" customFormat="1">
      <c r="A210" s="15"/>
      <c r="B210" s="252"/>
      <c r="C210" s="253"/>
      <c r="D210" s="226" t="s">
        <v>122</v>
      </c>
      <c r="E210" s="254" t="s">
        <v>1</v>
      </c>
      <c r="F210" s="255" t="s">
        <v>206</v>
      </c>
      <c r="G210" s="253"/>
      <c r="H210" s="256">
        <v>542</v>
      </c>
      <c r="I210" s="257"/>
      <c r="J210" s="253"/>
      <c r="K210" s="253"/>
      <c r="L210" s="258"/>
      <c r="M210" s="259"/>
      <c r="N210" s="260"/>
      <c r="O210" s="260"/>
      <c r="P210" s="260"/>
      <c r="Q210" s="260"/>
      <c r="R210" s="260"/>
      <c r="S210" s="260"/>
      <c r="T210" s="261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2" t="s">
        <v>122</v>
      </c>
      <c r="AU210" s="262" t="s">
        <v>85</v>
      </c>
      <c r="AV210" s="15" t="s">
        <v>118</v>
      </c>
      <c r="AW210" s="15" t="s">
        <v>34</v>
      </c>
      <c r="AX210" s="15" t="s">
        <v>83</v>
      </c>
      <c r="AY210" s="262" t="s">
        <v>112</v>
      </c>
    </row>
    <row r="211" s="2" customFormat="1" ht="44.25" customHeight="1">
      <c r="A211" s="38"/>
      <c r="B211" s="39"/>
      <c r="C211" s="212" t="s">
        <v>322</v>
      </c>
      <c r="D211" s="212" t="s">
        <v>114</v>
      </c>
      <c r="E211" s="213" t="s">
        <v>323</v>
      </c>
      <c r="F211" s="214" t="s">
        <v>324</v>
      </c>
      <c r="G211" s="215" t="s">
        <v>126</v>
      </c>
      <c r="H211" s="216">
        <v>452.69099999999997</v>
      </c>
      <c r="I211" s="217"/>
      <c r="J211" s="218">
        <f>ROUND(I211*H211,2)</f>
        <v>0</v>
      </c>
      <c r="K211" s="219"/>
      <c r="L211" s="44"/>
      <c r="M211" s="220" t="s">
        <v>1</v>
      </c>
      <c r="N211" s="221" t="s">
        <v>43</v>
      </c>
      <c r="O211" s="91"/>
      <c r="P211" s="222">
        <f>O211*H211</f>
        <v>0</v>
      </c>
      <c r="Q211" s="222">
        <v>0</v>
      </c>
      <c r="R211" s="222">
        <f>Q211*H211</f>
        <v>0</v>
      </c>
      <c r="S211" s="222">
        <v>0</v>
      </c>
      <c r="T211" s="223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4" t="s">
        <v>118</v>
      </c>
      <c r="AT211" s="224" t="s">
        <v>114</v>
      </c>
      <c r="AU211" s="224" t="s">
        <v>85</v>
      </c>
      <c r="AY211" s="17" t="s">
        <v>112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7" t="s">
        <v>83</v>
      </c>
      <c r="BK211" s="225">
        <f>ROUND(I211*H211,2)</f>
        <v>0</v>
      </c>
      <c r="BL211" s="17" t="s">
        <v>118</v>
      </c>
      <c r="BM211" s="224" t="s">
        <v>325</v>
      </c>
    </row>
    <row r="212" s="14" customFormat="1">
      <c r="A212" s="14"/>
      <c r="B212" s="242"/>
      <c r="C212" s="243"/>
      <c r="D212" s="226" t="s">
        <v>122</v>
      </c>
      <c r="E212" s="244" t="s">
        <v>1</v>
      </c>
      <c r="F212" s="245" t="s">
        <v>200</v>
      </c>
      <c r="G212" s="243"/>
      <c r="H212" s="244" t="s">
        <v>1</v>
      </c>
      <c r="I212" s="246"/>
      <c r="J212" s="243"/>
      <c r="K212" s="243"/>
      <c r="L212" s="247"/>
      <c r="M212" s="248"/>
      <c r="N212" s="249"/>
      <c r="O212" s="249"/>
      <c r="P212" s="249"/>
      <c r="Q212" s="249"/>
      <c r="R212" s="249"/>
      <c r="S212" s="249"/>
      <c r="T212" s="25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1" t="s">
        <v>122</v>
      </c>
      <c r="AU212" s="251" t="s">
        <v>85</v>
      </c>
      <c r="AV212" s="14" t="s">
        <v>83</v>
      </c>
      <c r="AW212" s="14" t="s">
        <v>34</v>
      </c>
      <c r="AX212" s="14" t="s">
        <v>78</v>
      </c>
      <c r="AY212" s="251" t="s">
        <v>112</v>
      </c>
    </row>
    <row r="213" s="13" customFormat="1">
      <c r="A213" s="13"/>
      <c r="B213" s="231"/>
      <c r="C213" s="232"/>
      <c r="D213" s="226" t="s">
        <v>122</v>
      </c>
      <c r="E213" s="233" t="s">
        <v>1</v>
      </c>
      <c r="F213" s="234" t="s">
        <v>326</v>
      </c>
      <c r="G213" s="232"/>
      <c r="H213" s="235">
        <v>368.39100000000002</v>
      </c>
      <c r="I213" s="236"/>
      <c r="J213" s="232"/>
      <c r="K213" s="232"/>
      <c r="L213" s="237"/>
      <c r="M213" s="238"/>
      <c r="N213" s="239"/>
      <c r="O213" s="239"/>
      <c r="P213" s="239"/>
      <c r="Q213" s="239"/>
      <c r="R213" s="239"/>
      <c r="S213" s="239"/>
      <c r="T213" s="24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1" t="s">
        <v>122</v>
      </c>
      <c r="AU213" s="241" t="s">
        <v>85</v>
      </c>
      <c r="AV213" s="13" t="s">
        <v>85</v>
      </c>
      <c r="AW213" s="13" t="s">
        <v>34</v>
      </c>
      <c r="AX213" s="13" t="s">
        <v>78</v>
      </c>
      <c r="AY213" s="241" t="s">
        <v>112</v>
      </c>
    </row>
    <row r="214" s="14" customFormat="1">
      <c r="A214" s="14"/>
      <c r="B214" s="242"/>
      <c r="C214" s="243"/>
      <c r="D214" s="226" t="s">
        <v>122</v>
      </c>
      <c r="E214" s="244" t="s">
        <v>1</v>
      </c>
      <c r="F214" s="245" t="s">
        <v>318</v>
      </c>
      <c r="G214" s="243"/>
      <c r="H214" s="244" t="s">
        <v>1</v>
      </c>
      <c r="I214" s="246"/>
      <c r="J214" s="243"/>
      <c r="K214" s="243"/>
      <c r="L214" s="247"/>
      <c r="M214" s="248"/>
      <c r="N214" s="249"/>
      <c r="O214" s="249"/>
      <c r="P214" s="249"/>
      <c r="Q214" s="249"/>
      <c r="R214" s="249"/>
      <c r="S214" s="249"/>
      <c r="T214" s="25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1" t="s">
        <v>122</v>
      </c>
      <c r="AU214" s="251" t="s">
        <v>85</v>
      </c>
      <c r="AV214" s="14" t="s">
        <v>83</v>
      </c>
      <c r="AW214" s="14" t="s">
        <v>34</v>
      </c>
      <c r="AX214" s="14" t="s">
        <v>78</v>
      </c>
      <c r="AY214" s="251" t="s">
        <v>112</v>
      </c>
    </row>
    <row r="215" s="13" customFormat="1">
      <c r="A215" s="13"/>
      <c r="B215" s="231"/>
      <c r="C215" s="232"/>
      <c r="D215" s="226" t="s">
        <v>122</v>
      </c>
      <c r="E215" s="233" t="s">
        <v>1</v>
      </c>
      <c r="F215" s="234" t="s">
        <v>327</v>
      </c>
      <c r="G215" s="232"/>
      <c r="H215" s="235">
        <v>84.299999999999997</v>
      </c>
      <c r="I215" s="236"/>
      <c r="J215" s="232"/>
      <c r="K215" s="232"/>
      <c r="L215" s="237"/>
      <c r="M215" s="238"/>
      <c r="N215" s="239"/>
      <c r="O215" s="239"/>
      <c r="P215" s="239"/>
      <c r="Q215" s="239"/>
      <c r="R215" s="239"/>
      <c r="S215" s="239"/>
      <c r="T215" s="24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1" t="s">
        <v>122</v>
      </c>
      <c r="AU215" s="241" t="s">
        <v>85</v>
      </c>
      <c r="AV215" s="13" t="s">
        <v>85</v>
      </c>
      <c r="AW215" s="13" t="s">
        <v>34</v>
      </c>
      <c r="AX215" s="13" t="s">
        <v>78</v>
      </c>
      <c r="AY215" s="241" t="s">
        <v>112</v>
      </c>
    </row>
    <row r="216" s="15" customFormat="1">
      <c r="A216" s="15"/>
      <c r="B216" s="252"/>
      <c r="C216" s="253"/>
      <c r="D216" s="226" t="s">
        <v>122</v>
      </c>
      <c r="E216" s="254" t="s">
        <v>1</v>
      </c>
      <c r="F216" s="255" t="s">
        <v>206</v>
      </c>
      <c r="G216" s="253"/>
      <c r="H216" s="256">
        <v>452.69100000000003</v>
      </c>
      <c r="I216" s="257"/>
      <c r="J216" s="253"/>
      <c r="K216" s="253"/>
      <c r="L216" s="258"/>
      <c r="M216" s="259"/>
      <c r="N216" s="260"/>
      <c r="O216" s="260"/>
      <c r="P216" s="260"/>
      <c r="Q216" s="260"/>
      <c r="R216" s="260"/>
      <c r="S216" s="260"/>
      <c r="T216" s="261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2" t="s">
        <v>122</v>
      </c>
      <c r="AU216" s="262" t="s">
        <v>85</v>
      </c>
      <c r="AV216" s="15" t="s">
        <v>118</v>
      </c>
      <c r="AW216" s="15" t="s">
        <v>34</v>
      </c>
      <c r="AX216" s="15" t="s">
        <v>83</v>
      </c>
      <c r="AY216" s="262" t="s">
        <v>112</v>
      </c>
    </row>
    <row r="217" s="2" customFormat="1" ht="33" customHeight="1">
      <c r="A217" s="38"/>
      <c r="B217" s="39"/>
      <c r="C217" s="212" t="s">
        <v>328</v>
      </c>
      <c r="D217" s="212" t="s">
        <v>114</v>
      </c>
      <c r="E217" s="213" t="s">
        <v>329</v>
      </c>
      <c r="F217" s="214" t="s">
        <v>330</v>
      </c>
      <c r="G217" s="215" t="s">
        <v>193</v>
      </c>
      <c r="H217" s="216">
        <v>204.66399999999999</v>
      </c>
      <c r="I217" s="217"/>
      <c r="J217" s="218">
        <f>ROUND(I217*H217,2)</f>
        <v>0</v>
      </c>
      <c r="K217" s="219"/>
      <c r="L217" s="44"/>
      <c r="M217" s="220" t="s">
        <v>1</v>
      </c>
      <c r="N217" s="221" t="s">
        <v>43</v>
      </c>
      <c r="O217" s="91"/>
      <c r="P217" s="222">
        <f>O217*H217</f>
        <v>0</v>
      </c>
      <c r="Q217" s="222">
        <v>1.9967999999999999</v>
      </c>
      <c r="R217" s="222">
        <f>Q217*H217</f>
        <v>408.67307519999997</v>
      </c>
      <c r="S217" s="222">
        <v>0</v>
      </c>
      <c r="T217" s="223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4" t="s">
        <v>118</v>
      </c>
      <c r="AT217" s="224" t="s">
        <v>114</v>
      </c>
      <c r="AU217" s="224" t="s">
        <v>85</v>
      </c>
      <c r="AY217" s="17" t="s">
        <v>112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7" t="s">
        <v>83</v>
      </c>
      <c r="BK217" s="225">
        <f>ROUND(I217*H217,2)</f>
        <v>0</v>
      </c>
      <c r="BL217" s="17" t="s">
        <v>118</v>
      </c>
      <c r="BM217" s="224" t="s">
        <v>331</v>
      </c>
    </row>
    <row r="218" s="2" customFormat="1">
      <c r="A218" s="38"/>
      <c r="B218" s="39"/>
      <c r="C218" s="40"/>
      <c r="D218" s="226" t="s">
        <v>120</v>
      </c>
      <c r="E218" s="40"/>
      <c r="F218" s="227" t="s">
        <v>332</v>
      </c>
      <c r="G218" s="40"/>
      <c r="H218" s="40"/>
      <c r="I218" s="228"/>
      <c r="J218" s="40"/>
      <c r="K218" s="40"/>
      <c r="L218" s="44"/>
      <c r="M218" s="229"/>
      <c r="N218" s="230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120</v>
      </c>
      <c r="AU218" s="17" t="s">
        <v>85</v>
      </c>
    </row>
    <row r="219" s="14" customFormat="1">
      <c r="A219" s="14"/>
      <c r="B219" s="242"/>
      <c r="C219" s="243"/>
      <c r="D219" s="226" t="s">
        <v>122</v>
      </c>
      <c r="E219" s="244" t="s">
        <v>1</v>
      </c>
      <c r="F219" s="245" t="s">
        <v>202</v>
      </c>
      <c r="G219" s="243"/>
      <c r="H219" s="244" t="s">
        <v>1</v>
      </c>
      <c r="I219" s="246"/>
      <c r="J219" s="243"/>
      <c r="K219" s="243"/>
      <c r="L219" s="247"/>
      <c r="M219" s="248"/>
      <c r="N219" s="249"/>
      <c r="O219" s="249"/>
      <c r="P219" s="249"/>
      <c r="Q219" s="249"/>
      <c r="R219" s="249"/>
      <c r="S219" s="249"/>
      <c r="T219" s="25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1" t="s">
        <v>122</v>
      </c>
      <c r="AU219" s="251" t="s">
        <v>85</v>
      </c>
      <c r="AV219" s="14" t="s">
        <v>83</v>
      </c>
      <c r="AW219" s="14" t="s">
        <v>34</v>
      </c>
      <c r="AX219" s="14" t="s">
        <v>78</v>
      </c>
      <c r="AY219" s="251" t="s">
        <v>112</v>
      </c>
    </row>
    <row r="220" s="13" customFormat="1">
      <c r="A220" s="13"/>
      <c r="B220" s="231"/>
      <c r="C220" s="232"/>
      <c r="D220" s="226" t="s">
        <v>122</v>
      </c>
      <c r="E220" s="233" t="s">
        <v>1</v>
      </c>
      <c r="F220" s="234" t="s">
        <v>333</v>
      </c>
      <c r="G220" s="232"/>
      <c r="H220" s="235">
        <v>114</v>
      </c>
      <c r="I220" s="236"/>
      <c r="J220" s="232"/>
      <c r="K220" s="232"/>
      <c r="L220" s="237"/>
      <c r="M220" s="238"/>
      <c r="N220" s="239"/>
      <c r="O220" s="239"/>
      <c r="P220" s="239"/>
      <c r="Q220" s="239"/>
      <c r="R220" s="239"/>
      <c r="S220" s="239"/>
      <c r="T220" s="24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1" t="s">
        <v>122</v>
      </c>
      <c r="AU220" s="241" t="s">
        <v>85</v>
      </c>
      <c r="AV220" s="13" t="s">
        <v>85</v>
      </c>
      <c r="AW220" s="13" t="s">
        <v>34</v>
      </c>
      <c r="AX220" s="13" t="s">
        <v>78</v>
      </c>
      <c r="AY220" s="241" t="s">
        <v>112</v>
      </c>
    </row>
    <row r="221" s="14" customFormat="1">
      <c r="A221" s="14"/>
      <c r="B221" s="242"/>
      <c r="C221" s="243"/>
      <c r="D221" s="226" t="s">
        <v>122</v>
      </c>
      <c r="E221" s="244" t="s">
        <v>1</v>
      </c>
      <c r="F221" s="245" t="s">
        <v>334</v>
      </c>
      <c r="G221" s="243"/>
      <c r="H221" s="244" t="s">
        <v>1</v>
      </c>
      <c r="I221" s="246"/>
      <c r="J221" s="243"/>
      <c r="K221" s="243"/>
      <c r="L221" s="247"/>
      <c r="M221" s="248"/>
      <c r="N221" s="249"/>
      <c r="O221" s="249"/>
      <c r="P221" s="249"/>
      <c r="Q221" s="249"/>
      <c r="R221" s="249"/>
      <c r="S221" s="249"/>
      <c r="T221" s="25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1" t="s">
        <v>122</v>
      </c>
      <c r="AU221" s="251" t="s">
        <v>85</v>
      </c>
      <c r="AV221" s="14" t="s">
        <v>83</v>
      </c>
      <c r="AW221" s="14" t="s">
        <v>34</v>
      </c>
      <c r="AX221" s="14" t="s">
        <v>78</v>
      </c>
      <c r="AY221" s="251" t="s">
        <v>112</v>
      </c>
    </row>
    <row r="222" s="13" customFormat="1">
      <c r="A222" s="13"/>
      <c r="B222" s="231"/>
      <c r="C222" s="232"/>
      <c r="D222" s="226" t="s">
        <v>122</v>
      </c>
      <c r="E222" s="233" t="s">
        <v>1</v>
      </c>
      <c r="F222" s="234" t="s">
        <v>335</v>
      </c>
      <c r="G222" s="232"/>
      <c r="H222" s="235">
        <v>8.6639999999999997</v>
      </c>
      <c r="I222" s="236"/>
      <c r="J222" s="232"/>
      <c r="K222" s="232"/>
      <c r="L222" s="237"/>
      <c r="M222" s="238"/>
      <c r="N222" s="239"/>
      <c r="O222" s="239"/>
      <c r="P222" s="239"/>
      <c r="Q222" s="239"/>
      <c r="R222" s="239"/>
      <c r="S222" s="239"/>
      <c r="T222" s="24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1" t="s">
        <v>122</v>
      </c>
      <c r="AU222" s="241" t="s">
        <v>85</v>
      </c>
      <c r="AV222" s="13" t="s">
        <v>85</v>
      </c>
      <c r="AW222" s="13" t="s">
        <v>34</v>
      </c>
      <c r="AX222" s="13" t="s">
        <v>78</v>
      </c>
      <c r="AY222" s="241" t="s">
        <v>112</v>
      </c>
    </row>
    <row r="223" s="14" customFormat="1">
      <c r="A223" s="14"/>
      <c r="B223" s="242"/>
      <c r="C223" s="243"/>
      <c r="D223" s="226" t="s">
        <v>122</v>
      </c>
      <c r="E223" s="244" t="s">
        <v>1</v>
      </c>
      <c r="F223" s="245" t="s">
        <v>336</v>
      </c>
      <c r="G223" s="243"/>
      <c r="H223" s="244" t="s">
        <v>1</v>
      </c>
      <c r="I223" s="246"/>
      <c r="J223" s="243"/>
      <c r="K223" s="243"/>
      <c r="L223" s="247"/>
      <c r="M223" s="248"/>
      <c r="N223" s="249"/>
      <c r="O223" s="249"/>
      <c r="P223" s="249"/>
      <c r="Q223" s="249"/>
      <c r="R223" s="249"/>
      <c r="S223" s="249"/>
      <c r="T223" s="25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1" t="s">
        <v>122</v>
      </c>
      <c r="AU223" s="251" t="s">
        <v>85</v>
      </c>
      <c r="AV223" s="14" t="s">
        <v>83</v>
      </c>
      <c r="AW223" s="14" t="s">
        <v>34</v>
      </c>
      <c r="AX223" s="14" t="s">
        <v>78</v>
      </c>
      <c r="AY223" s="251" t="s">
        <v>112</v>
      </c>
    </row>
    <row r="224" s="13" customFormat="1">
      <c r="A224" s="13"/>
      <c r="B224" s="231"/>
      <c r="C224" s="232"/>
      <c r="D224" s="226" t="s">
        <v>122</v>
      </c>
      <c r="E224" s="233" t="s">
        <v>1</v>
      </c>
      <c r="F224" s="234" t="s">
        <v>337</v>
      </c>
      <c r="G224" s="232"/>
      <c r="H224" s="235">
        <v>72</v>
      </c>
      <c r="I224" s="236"/>
      <c r="J224" s="232"/>
      <c r="K224" s="232"/>
      <c r="L224" s="237"/>
      <c r="M224" s="238"/>
      <c r="N224" s="239"/>
      <c r="O224" s="239"/>
      <c r="P224" s="239"/>
      <c r="Q224" s="239"/>
      <c r="R224" s="239"/>
      <c r="S224" s="239"/>
      <c r="T224" s="24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1" t="s">
        <v>122</v>
      </c>
      <c r="AU224" s="241" t="s">
        <v>85</v>
      </c>
      <c r="AV224" s="13" t="s">
        <v>85</v>
      </c>
      <c r="AW224" s="13" t="s">
        <v>34</v>
      </c>
      <c r="AX224" s="13" t="s">
        <v>78</v>
      </c>
      <c r="AY224" s="241" t="s">
        <v>112</v>
      </c>
    </row>
    <row r="225" s="14" customFormat="1">
      <c r="A225" s="14"/>
      <c r="B225" s="242"/>
      <c r="C225" s="243"/>
      <c r="D225" s="226" t="s">
        <v>122</v>
      </c>
      <c r="E225" s="244" t="s">
        <v>1</v>
      </c>
      <c r="F225" s="245" t="s">
        <v>338</v>
      </c>
      <c r="G225" s="243"/>
      <c r="H225" s="244" t="s">
        <v>1</v>
      </c>
      <c r="I225" s="246"/>
      <c r="J225" s="243"/>
      <c r="K225" s="243"/>
      <c r="L225" s="247"/>
      <c r="M225" s="248"/>
      <c r="N225" s="249"/>
      <c r="O225" s="249"/>
      <c r="P225" s="249"/>
      <c r="Q225" s="249"/>
      <c r="R225" s="249"/>
      <c r="S225" s="249"/>
      <c r="T225" s="25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1" t="s">
        <v>122</v>
      </c>
      <c r="AU225" s="251" t="s">
        <v>85</v>
      </c>
      <c r="AV225" s="14" t="s">
        <v>83</v>
      </c>
      <c r="AW225" s="14" t="s">
        <v>34</v>
      </c>
      <c r="AX225" s="14" t="s">
        <v>78</v>
      </c>
      <c r="AY225" s="251" t="s">
        <v>112</v>
      </c>
    </row>
    <row r="226" s="13" customFormat="1">
      <c r="A226" s="13"/>
      <c r="B226" s="231"/>
      <c r="C226" s="232"/>
      <c r="D226" s="226" t="s">
        <v>122</v>
      </c>
      <c r="E226" s="233" t="s">
        <v>1</v>
      </c>
      <c r="F226" s="234" t="s">
        <v>216</v>
      </c>
      <c r="G226" s="232"/>
      <c r="H226" s="235">
        <v>10</v>
      </c>
      <c r="I226" s="236"/>
      <c r="J226" s="232"/>
      <c r="K226" s="232"/>
      <c r="L226" s="237"/>
      <c r="M226" s="238"/>
      <c r="N226" s="239"/>
      <c r="O226" s="239"/>
      <c r="P226" s="239"/>
      <c r="Q226" s="239"/>
      <c r="R226" s="239"/>
      <c r="S226" s="239"/>
      <c r="T226" s="24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1" t="s">
        <v>122</v>
      </c>
      <c r="AU226" s="241" t="s">
        <v>85</v>
      </c>
      <c r="AV226" s="13" t="s">
        <v>85</v>
      </c>
      <c r="AW226" s="13" t="s">
        <v>34</v>
      </c>
      <c r="AX226" s="13" t="s">
        <v>78</v>
      </c>
      <c r="AY226" s="241" t="s">
        <v>112</v>
      </c>
    </row>
    <row r="227" s="15" customFormat="1">
      <c r="A227" s="15"/>
      <c r="B227" s="252"/>
      <c r="C227" s="253"/>
      <c r="D227" s="226" t="s">
        <v>122</v>
      </c>
      <c r="E227" s="254" t="s">
        <v>1</v>
      </c>
      <c r="F227" s="255" t="s">
        <v>206</v>
      </c>
      <c r="G227" s="253"/>
      <c r="H227" s="256">
        <v>204.66399999999999</v>
      </c>
      <c r="I227" s="257"/>
      <c r="J227" s="253"/>
      <c r="K227" s="253"/>
      <c r="L227" s="258"/>
      <c r="M227" s="259"/>
      <c r="N227" s="260"/>
      <c r="O227" s="260"/>
      <c r="P227" s="260"/>
      <c r="Q227" s="260"/>
      <c r="R227" s="260"/>
      <c r="S227" s="260"/>
      <c r="T227" s="261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2" t="s">
        <v>122</v>
      </c>
      <c r="AU227" s="262" t="s">
        <v>85</v>
      </c>
      <c r="AV227" s="15" t="s">
        <v>118</v>
      </c>
      <c r="AW227" s="15" t="s">
        <v>34</v>
      </c>
      <c r="AX227" s="15" t="s">
        <v>83</v>
      </c>
      <c r="AY227" s="262" t="s">
        <v>112</v>
      </c>
    </row>
    <row r="228" s="12" customFormat="1" ht="22.8" customHeight="1">
      <c r="A228" s="12"/>
      <c r="B228" s="196"/>
      <c r="C228" s="197"/>
      <c r="D228" s="198" t="s">
        <v>77</v>
      </c>
      <c r="E228" s="210" t="s">
        <v>339</v>
      </c>
      <c r="F228" s="210" t="s">
        <v>340</v>
      </c>
      <c r="G228" s="197"/>
      <c r="H228" s="197"/>
      <c r="I228" s="200"/>
      <c r="J228" s="211">
        <f>BK228</f>
        <v>0</v>
      </c>
      <c r="K228" s="197"/>
      <c r="L228" s="202"/>
      <c r="M228" s="203"/>
      <c r="N228" s="204"/>
      <c r="O228" s="204"/>
      <c r="P228" s="205">
        <f>P229</f>
        <v>0</v>
      </c>
      <c r="Q228" s="204"/>
      <c r="R228" s="205">
        <f>R229</f>
        <v>0</v>
      </c>
      <c r="S228" s="204"/>
      <c r="T228" s="206">
        <f>T229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7" t="s">
        <v>83</v>
      </c>
      <c r="AT228" s="208" t="s">
        <v>77</v>
      </c>
      <c r="AU228" s="208" t="s">
        <v>83</v>
      </c>
      <c r="AY228" s="207" t="s">
        <v>112</v>
      </c>
      <c r="BK228" s="209">
        <f>BK229</f>
        <v>0</v>
      </c>
    </row>
    <row r="229" s="2" customFormat="1" ht="33" customHeight="1">
      <c r="A229" s="38"/>
      <c r="B229" s="39"/>
      <c r="C229" s="212" t="s">
        <v>341</v>
      </c>
      <c r="D229" s="212" t="s">
        <v>114</v>
      </c>
      <c r="E229" s="213" t="s">
        <v>342</v>
      </c>
      <c r="F229" s="214" t="s">
        <v>343</v>
      </c>
      <c r="G229" s="215" t="s">
        <v>308</v>
      </c>
      <c r="H229" s="216">
        <v>1728.037</v>
      </c>
      <c r="I229" s="217"/>
      <c r="J229" s="218">
        <f>ROUND(I229*H229,2)</f>
        <v>0</v>
      </c>
      <c r="K229" s="219"/>
      <c r="L229" s="44"/>
      <c r="M229" s="220" t="s">
        <v>1</v>
      </c>
      <c r="N229" s="221" t="s">
        <v>43</v>
      </c>
      <c r="O229" s="91"/>
      <c r="P229" s="222">
        <f>O229*H229</f>
        <v>0</v>
      </c>
      <c r="Q229" s="222">
        <v>0</v>
      </c>
      <c r="R229" s="222">
        <f>Q229*H229</f>
        <v>0</v>
      </c>
      <c r="S229" s="222">
        <v>0</v>
      </c>
      <c r="T229" s="223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4" t="s">
        <v>118</v>
      </c>
      <c r="AT229" s="224" t="s">
        <v>114</v>
      </c>
      <c r="AU229" s="224" t="s">
        <v>85</v>
      </c>
      <c r="AY229" s="17" t="s">
        <v>112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7" t="s">
        <v>83</v>
      </c>
      <c r="BK229" s="225">
        <f>ROUND(I229*H229,2)</f>
        <v>0</v>
      </c>
      <c r="BL229" s="17" t="s">
        <v>118</v>
      </c>
      <c r="BM229" s="224" t="s">
        <v>344</v>
      </c>
    </row>
    <row r="230" s="12" customFormat="1" ht="25.92" customHeight="1">
      <c r="A230" s="12"/>
      <c r="B230" s="196"/>
      <c r="C230" s="197"/>
      <c r="D230" s="198" t="s">
        <v>77</v>
      </c>
      <c r="E230" s="199" t="s">
        <v>345</v>
      </c>
      <c r="F230" s="199" t="s">
        <v>346</v>
      </c>
      <c r="G230" s="197"/>
      <c r="H230" s="197"/>
      <c r="I230" s="200"/>
      <c r="J230" s="201">
        <f>BK230</f>
        <v>0</v>
      </c>
      <c r="K230" s="197"/>
      <c r="L230" s="202"/>
      <c r="M230" s="203"/>
      <c r="N230" s="204"/>
      <c r="O230" s="204"/>
      <c r="P230" s="205">
        <f>SUM(P231:P245)</f>
        <v>0</v>
      </c>
      <c r="Q230" s="204"/>
      <c r="R230" s="205">
        <f>SUM(R231:R245)</f>
        <v>0</v>
      </c>
      <c r="S230" s="204"/>
      <c r="T230" s="206">
        <f>SUM(T231:T245)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07" t="s">
        <v>118</v>
      </c>
      <c r="AT230" s="208" t="s">
        <v>77</v>
      </c>
      <c r="AU230" s="208" t="s">
        <v>78</v>
      </c>
      <c r="AY230" s="207" t="s">
        <v>112</v>
      </c>
      <c r="BK230" s="209">
        <f>SUM(BK231:BK245)</f>
        <v>0</v>
      </c>
    </row>
    <row r="231" s="2" customFormat="1" ht="16.5" customHeight="1">
      <c r="A231" s="38"/>
      <c r="B231" s="39"/>
      <c r="C231" s="212" t="s">
        <v>347</v>
      </c>
      <c r="D231" s="212" t="s">
        <v>114</v>
      </c>
      <c r="E231" s="213" t="s">
        <v>348</v>
      </c>
      <c r="F231" s="214" t="s">
        <v>349</v>
      </c>
      <c r="G231" s="215" t="s">
        <v>350</v>
      </c>
      <c r="H231" s="216">
        <v>1</v>
      </c>
      <c r="I231" s="217"/>
      <c r="J231" s="218">
        <f>ROUND(I231*H231,2)</f>
        <v>0</v>
      </c>
      <c r="K231" s="219"/>
      <c r="L231" s="44"/>
      <c r="M231" s="220" t="s">
        <v>1</v>
      </c>
      <c r="N231" s="221" t="s">
        <v>43</v>
      </c>
      <c r="O231" s="91"/>
      <c r="P231" s="222">
        <f>O231*H231</f>
        <v>0</v>
      </c>
      <c r="Q231" s="222">
        <v>0</v>
      </c>
      <c r="R231" s="222">
        <f>Q231*H231</f>
        <v>0</v>
      </c>
      <c r="S231" s="222">
        <v>0</v>
      </c>
      <c r="T231" s="223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4" t="s">
        <v>351</v>
      </c>
      <c r="AT231" s="224" t="s">
        <v>114</v>
      </c>
      <c r="AU231" s="224" t="s">
        <v>83</v>
      </c>
      <c r="AY231" s="17" t="s">
        <v>112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7" t="s">
        <v>83</v>
      </c>
      <c r="BK231" s="225">
        <f>ROUND(I231*H231,2)</f>
        <v>0</v>
      </c>
      <c r="BL231" s="17" t="s">
        <v>351</v>
      </c>
      <c r="BM231" s="224" t="s">
        <v>352</v>
      </c>
    </row>
    <row r="232" s="2" customFormat="1">
      <c r="A232" s="38"/>
      <c r="B232" s="39"/>
      <c r="C232" s="40"/>
      <c r="D232" s="226" t="s">
        <v>120</v>
      </c>
      <c r="E232" s="40"/>
      <c r="F232" s="227" t="s">
        <v>353</v>
      </c>
      <c r="G232" s="40"/>
      <c r="H232" s="40"/>
      <c r="I232" s="228"/>
      <c r="J232" s="40"/>
      <c r="K232" s="40"/>
      <c r="L232" s="44"/>
      <c r="M232" s="229"/>
      <c r="N232" s="230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120</v>
      </c>
      <c r="AU232" s="17" t="s">
        <v>83</v>
      </c>
    </row>
    <row r="233" s="2" customFormat="1" ht="33" customHeight="1">
      <c r="A233" s="38"/>
      <c r="B233" s="39"/>
      <c r="C233" s="212" t="s">
        <v>354</v>
      </c>
      <c r="D233" s="212" t="s">
        <v>114</v>
      </c>
      <c r="E233" s="213" t="s">
        <v>355</v>
      </c>
      <c r="F233" s="214" t="s">
        <v>356</v>
      </c>
      <c r="G233" s="215" t="s">
        <v>350</v>
      </c>
      <c r="H233" s="216">
        <v>1</v>
      </c>
      <c r="I233" s="217"/>
      <c r="J233" s="218">
        <f>ROUND(I233*H233,2)</f>
        <v>0</v>
      </c>
      <c r="K233" s="219"/>
      <c r="L233" s="44"/>
      <c r="M233" s="220" t="s">
        <v>1</v>
      </c>
      <c r="N233" s="221" t="s">
        <v>43</v>
      </c>
      <c r="O233" s="91"/>
      <c r="P233" s="222">
        <f>O233*H233</f>
        <v>0</v>
      </c>
      <c r="Q233" s="222">
        <v>0</v>
      </c>
      <c r="R233" s="222">
        <f>Q233*H233</f>
        <v>0</v>
      </c>
      <c r="S233" s="222">
        <v>0</v>
      </c>
      <c r="T233" s="223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4" t="s">
        <v>351</v>
      </c>
      <c r="AT233" s="224" t="s">
        <v>114</v>
      </c>
      <c r="AU233" s="224" t="s">
        <v>83</v>
      </c>
      <c r="AY233" s="17" t="s">
        <v>112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7" t="s">
        <v>83</v>
      </c>
      <c r="BK233" s="225">
        <f>ROUND(I233*H233,2)</f>
        <v>0</v>
      </c>
      <c r="BL233" s="17" t="s">
        <v>351</v>
      </c>
      <c r="BM233" s="224" t="s">
        <v>357</v>
      </c>
    </row>
    <row r="234" s="2" customFormat="1" ht="44.25" customHeight="1">
      <c r="A234" s="38"/>
      <c r="B234" s="39"/>
      <c r="C234" s="212" t="s">
        <v>358</v>
      </c>
      <c r="D234" s="212" t="s">
        <v>114</v>
      </c>
      <c r="E234" s="213" t="s">
        <v>359</v>
      </c>
      <c r="F234" s="214" t="s">
        <v>360</v>
      </c>
      <c r="G234" s="215" t="s">
        <v>361</v>
      </c>
      <c r="H234" s="216">
        <v>4</v>
      </c>
      <c r="I234" s="217"/>
      <c r="J234" s="218">
        <f>ROUND(I234*H234,2)</f>
        <v>0</v>
      </c>
      <c r="K234" s="219"/>
      <c r="L234" s="44"/>
      <c r="M234" s="220" t="s">
        <v>1</v>
      </c>
      <c r="N234" s="221" t="s">
        <v>43</v>
      </c>
      <c r="O234" s="91"/>
      <c r="P234" s="222">
        <f>O234*H234</f>
        <v>0</v>
      </c>
      <c r="Q234" s="222">
        <v>0</v>
      </c>
      <c r="R234" s="222">
        <f>Q234*H234</f>
        <v>0</v>
      </c>
      <c r="S234" s="222">
        <v>0</v>
      </c>
      <c r="T234" s="223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4" t="s">
        <v>351</v>
      </c>
      <c r="AT234" s="224" t="s">
        <v>114</v>
      </c>
      <c r="AU234" s="224" t="s">
        <v>83</v>
      </c>
      <c r="AY234" s="17" t="s">
        <v>112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7" t="s">
        <v>83</v>
      </c>
      <c r="BK234" s="225">
        <f>ROUND(I234*H234,2)</f>
        <v>0</v>
      </c>
      <c r="BL234" s="17" t="s">
        <v>351</v>
      </c>
      <c r="BM234" s="224" t="s">
        <v>362</v>
      </c>
    </row>
    <row r="235" s="2" customFormat="1" ht="33" customHeight="1">
      <c r="A235" s="38"/>
      <c r="B235" s="39"/>
      <c r="C235" s="212" t="s">
        <v>363</v>
      </c>
      <c r="D235" s="212" t="s">
        <v>114</v>
      </c>
      <c r="E235" s="213" t="s">
        <v>364</v>
      </c>
      <c r="F235" s="214" t="s">
        <v>365</v>
      </c>
      <c r="G235" s="215" t="s">
        <v>350</v>
      </c>
      <c r="H235" s="216">
        <v>1</v>
      </c>
      <c r="I235" s="217"/>
      <c r="J235" s="218">
        <f>ROUND(I235*H235,2)</f>
        <v>0</v>
      </c>
      <c r="K235" s="219"/>
      <c r="L235" s="44"/>
      <c r="M235" s="220" t="s">
        <v>1</v>
      </c>
      <c r="N235" s="221" t="s">
        <v>43</v>
      </c>
      <c r="O235" s="91"/>
      <c r="P235" s="222">
        <f>O235*H235</f>
        <v>0</v>
      </c>
      <c r="Q235" s="222">
        <v>0</v>
      </c>
      <c r="R235" s="222">
        <f>Q235*H235</f>
        <v>0</v>
      </c>
      <c r="S235" s="222">
        <v>0</v>
      </c>
      <c r="T235" s="223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4" t="s">
        <v>351</v>
      </c>
      <c r="AT235" s="224" t="s">
        <v>114</v>
      </c>
      <c r="AU235" s="224" t="s">
        <v>83</v>
      </c>
      <c r="AY235" s="17" t="s">
        <v>112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7" t="s">
        <v>83</v>
      </c>
      <c r="BK235" s="225">
        <f>ROUND(I235*H235,2)</f>
        <v>0</v>
      </c>
      <c r="BL235" s="17" t="s">
        <v>351</v>
      </c>
      <c r="BM235" s="224" t="s">
        <v>366</v>
      </c>
    </row>
    <row r="236" s="2" customFormat="1">
      <c r="A236" s="38"/>
      <c r="B236" s="39"/>
      <c r="C236" s="40"/>
      <c r="D236" s="226" t="s">
        <v>120</v>
      </c>
      <c r="E236" s="40"/>
      <c r="F236" s="227" t="s">
        <v>367</v>
      </c>
      <c r="G236" s="40"/>
      <c r="H236" s="40"/>
      <c r="I236" s="228"/>
      <c r="J236" s="40"/>
      <c r="K236" s="40"/>
      <c r="L236" s="44"/>
      <c r="M236" s="229"/>
      <c r="N236" s="230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120</v>
      </c>
      <c r="AU236" s="17" t="s">
        <v>83</v>
      </c>
    </row>
    <row r="237" s="2" customFormat="1" ht="21.75" customHeight="1">
      <c r="A237" s="38"/>
      <c r="B237" s="39"/>
      <c r="C237" s="212" t="s">
        <v>368</v>
      </c>
      <c r="D237" s="212" t="s">
        <v>114</v>
      </c>
      <c r="E237" s="213" t="s">
        <v>369</v>
      </c>
      <c r="F237" s="214" t="s">
        <v>370</v>
      </c>
      <c r="G237" s="215" t="s">
        <v>350</v>
      </c>
      <c r="H237" s="216">
        <v>2</v>
      </c>
      <c r="I237" s="217"/>
      <c r="J237" s="218">
        <f>ROUND(I237*H237,2)</f>
        <v>0</v>
      </c>
      <c r="K237" s="219"/>
      <c r="L237" s="44"/>
      <c r="M237" s="220" t="s">
        <v>1</v>
      </c>
      <c r="N237" s="221" t="s">
        <v>43</v>
      </c>
      <c r="O237" s="91"/>
      <c r="P237" s="222">
        <f>O237*H237</f>
        <v>0</v>
      </c>
      <c r="Q237" s="222">
        <v>0</v>
      </c>
      <c r="R237" s="222">
        <f>Q237*H237</f>
        <v>0</v>
      </c>
      <c r="S237" s="222">
        <v>0</v>
      </c>
      <c r="T237" s="223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4" t="s">
        <v>351</v>
      </c>
      <c r="AT237" s="224" t="s">
        <v>114</v>
      </c>
      <c r="AU237" s="224" t="s">
        <v>83</v>
      </c>
      <c r="AY237" s="17" t="s">
        <v>112</v>
      </c>
      <c r="BE237" s="225">
        <f>IF(N237="základní",J237,0)</f>
        <v>0</v>
      </c>
      <c r="BF237" s="225">
        <f>IF(N237="snížená",J237,0)</f>
        <v>0</v>
      </c>
      <c r="BG237" s="225">
        <f>IF(N237="zákl. přenesená",J237,0)</f>
        <v>0</v>
      </c>
      <c r="BH237" s="225">
        <f>IF(N237="sníž. přenesená",J237,0)</f>
        <v>0</v>
      </c>
      <c r="BI237" s="225">
        <f>IF(N237="nulová",J237,0)</f>
        <v>0</v>
      </c>
      <c r="BJ237" s="17" t="s">
        <v>83</v>
      </c>
      <c r="BK237" s="225">
        <f>ROUND(I237*H237,2)</f>
        <v>0</v>
      </c>
      <c r="BL237" s="17" t="s">
        <v>351</v>
      </c>
      <c r="BM237" s="224" t="s">
        <v>371</v>
      </c>
    </row>
    <row r="238" s="2" customFormat="1">
      <c r="A238" s="38"/>
      <c r="B238" s="39"/>
      <c r="C238" s="40"/>
      <c r="D238" s="226" t="s">
        <v>120</v>
      </c>
      <c r="E238" s="40"/>
      <c r="F238" s="227" t="s">
        <v>372</v>
      </c>
      <c r="G238" s="40"/>
      <c r="H238" s="40"/>
      <c r="I238" s="228"/>
      <c r="J238" s="40"/>
      <c r="K238" s="40"/>
      <c r="L238" s="44"/>
      <c r="M238" s="229"/>
      <c r="N238" s="230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120</v>
      </c>
      <c r="AU238" s="17" t="s">
        <v>83</v>
      </c>
    </row>
    <row r="239" s="2" customFormat="1" ht="78" customHeight="1">
      <c r="A239" s="38"/>
      <c r="B239" s="39"/>
      <c r="C239" s="212" t="s">
        <v>373</v>
      </c>
      <c r="D239" s="212" t="s">
        <v>114</v>
      </c>
      <c r="E239" s="213" t="s">
        <v>374</v>
      </c>
      <c r="F239" s="214" t="s">
        <v>375</v>
      </c>
      <c r="G239" s="215" t="s">
        <v>350</v>
      </c>
      <c r="H239" s="216">
        <v>1</v>
      </c>
      <c r="I239" s="217"/>
      <c r="J239" s="218">
        <f>ROUND(I239*H239,2)</f>
        <v>0</v>
      </c>
      <c r="K239" s="219"/>
      <c r="L239" s="44"/>
      <c r="M239" s="220" t="s">
        <v>1</v>
      </c>
      <c r="N239" s="221" t="s">
        <v>43</v>
      </c>
      <c r="O239" s="91"/>
      <c r="P239" s="222">
        <f>O239*H239</f>
        <v>0</v>
      </c>
      <c r="Q239" s="222">
        <v>0</v>
      </c>
      <c r="R239" s="222">
        <f>Q239*H239</f>
        <v>0</v>
      </c>
      <c r="S239" s="222">
        <v>0</v>
      </c>
      <c r="T239" s="223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4" t="s">
        <v>351</v>
      </c>
      <c r="AT239" s="224" t="s">
        <v>114</v>
      </c>
      <c r="AU239" s="224" t="s">
        <v>83</v>
      </c>
      <c r="AY239" s="17" t="s">
        <v>112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7" t="s">
        <v>83</v>
      </c>
      <c r="BK239" s="225">
        <f>ROUND(I239*H239,2)</f>
        <v>0</v>
      </c>
      <c r="BL239" s="17" t="s">
        <v>351</v>
      </c>
      <c r="BM239" s="224" t="s">
        <v>376</v>
      </c>
    </row>
    <row r="240" s="2" customFormat="1" ht="21.75" customHeight="1">
      <c r="A240" s="38"/>
      <c r="B240" s="39"/>
      <c r="C240" s="212" t="s">
        <v>377</v>
      </c>
      <c r="D240" s="212" t="s">
        <v>114</v>
      </c>
      <c r="E240" s="213" t="s">
        <v>378</v>
      </c>
      <c r="F240" s="214" t="s">
        <v>379</v>
      </c>
      <c r="G240" s="215" t="s">
        <v>350</v>
      </c>
      <c r="H240" s="216">
        <v>1</v>
      </c>
      <c r="I240" s="217"/>
      <c r="J240" s="218">
        <f>ROUND(I240*H240,2)</f>
        <v>0</v>
      </c>
      <c r="K240" s="219"/>
      <c r="L240" s="44"/>
      <c r="M240" s="220" t="s">
        <v>1</v>
      </c>
      <c r="N240" s="221" t="s">
        <v>43</v>
      </c>
      <c r="O240" s="91"/>
      <c r="P240" s="222">
        <f>O240*H240</f>
        <v>0</v>
      </c>
      <c r="Q240" s="222">
        <v>0</v>
      </c>
      <c r="R240" s="222">
        <f>Q240*H240</f>
        <v>0</v>
      </c>
      <c r="S240" s="222">
        <v>0</v>
      </c>
      <c r="T240" s="223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4" t="s">
        <v>351</v>
      </c>
      <c r="AT240" s="224" t="s">
        <v>114</v>
      </c>
      <c r="AU240" s="224" t="s">
        <v>83</v>
      </c>
      <c r="AY240" s="17" t="s">
        <v>112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7" t="s">
        <v>83</v>
      </c>
      <c r="BK240" s="225">
        <f>ROUND(I240*H240,2)</f>
        <v>0</v>
      </c>
      <c r="BL240" s="17" t="s">
        <v>351</v>
      </c>
      <c r="BM240" s="224" t="s">
        <v>380</v>
      </c>
    </row>
    <row r="241" s="2" customFormat="1">
      <c r="A241" s="38"/>
      <c r="B241" s="39"/>
      <c r="C241" s="40"/>
      <c r="D241" s="226" t="s">
        <v>120</v>
      </c>
      <c r="E241" s="40"/>
      <c r="F241" s="227" t="s">
        <v>381</v>
      </c>
      <c r="G241" s="40"/>
      <c r="H241" s="40"/>
      <c r="I241" s="228"/>
      <c r="J241" s="40"/>
      <c r="K241" s="40"/>
      <c r="L241" s="44"/>
      <c r="M241" s="229"/>
      <c r="N241" s="230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120</v>
      </c>
      <c r="AU241" s="17" t="s">
        <v>83</v>
      </c>
    </row>
    <row r="242" s="2" customFormat="1" ht="78" customHeight="1">
      <c r="A242" s="38"/>
      <c r="B242" s="39"/>
      <c r="C242" s="212" t="s">
        <v>382</v>
      </c>
      <c r="D242" s="212" t="s">
        <v>114</v>
      </c>
      <c r="E242" s="213" t="s">
        <v>383</v>
      </c>
      <c r="F242" s="214" t="s">
        <v>384</v>
      </c>
      <c r="G242" s="215" t="s">
        <v>350</v>
      </c>
      <c r="H242" s="216">
        <v>1</v>
      </c>
      <c r="I242" s="217"/>
      <c r="J242" s="218">
        <f>ROUND(I242*H242,2)</f>
        <v>0</v>
      </c>
      <c r="K242" s="219"/>
      <c r="L242" s="44"/>
      <c r="M242" s="220" t="s">
        <v>1</v>
      </c>
      <c r="N242" s="221" t="s">
        <v>43</v>
      </c>
      <c r="O242" s="91"/>
      <c r="P242" s="222">
        <f>O242*H242</f>
        <v>0</v>
      </c>
      <c r="Q242" s="222">
        <v>0</v>
      </c>
      <c r="R242" s="222">
        <f>Q242*H242</f>
        <v>0</v>
      </c>
      <c r="S242" s="222">
        <v>0</v>
      </c>
      <c r="T242" s="223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4" t="s">
        <v>351</v>
      </c>
      <c r="AT242" s="224" t="s">
        <v>114</v>
      </c>
      <c r="AU242" s="224" t="s">
        <v>83</v>
      </c>
      <c r="AY242" s="17" t="s">
        <v>112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17" t="s">
        <v>83</v>
      </c>
      <c r="BK242" s="225">
        <f>ROUND(I242*H242,2)</f>
        <v>0</v>
      </c>
      <c r="BL242" s="17" t="s">
        <v>351</v>
      </c>
      <c r="BM242" s="224" t="s">
        <v>385</v>
      </c>
    </row>
    <row r="243" s="2" customFormat="1" ht="21.75" customHeight="1">
      <c r="A243" s="38"/>
      <c r="B243" s="39"/>
      <c r="C243" s="212" t="s">
        <v>386</v>
      </c>
      <c r="D243" s="212" t="s">
        <v>114</v>
      </c>
      <c r="E243" s="213" t="s">
        <v>387</v>
      </c>
      <c r="F243" s="214" t="s">
        <v>388</v>
      </c>
      <c r="G243" s="215" t="s">
        <v>350</v>
      </c>
      <c r="H243" s="216">
        <v>1</v>
      </c>
      <c r="I243" s="217"/>
      <c r="J243" s="218">
        <f>ROUND(I243*H243,2)</f>
        <v>0</v>
      </c>
      <c r="K243" s="219"/>
      <c r="L243" s="44"/>
      <c r="M243" s="220" t="s">
        <v>1</v>
      </c>
      <c r="N243" s="221" t="s">
        <v>43</v>
      </c>
      <c r="O243" s="91"/>
      <c r="P243" s="222">
        <f>O243*H243</f>
        <v>0</v>
      </c>
      <c r="Q243" s="222">
        <v>0</v>
      </c>
      <c r="R243" s="222">
        <f>Q243*H243</f>
        <v>0</v>
      </c>
      <c r="S243" s="222">
        <v>0</v>
      </c>
      <c r="T243" s="223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4" t="s">
        <v>351</v>
      </c>
      <c r="AT243" s="224" t="s">
        <v>114</v>
      </c>
      <c r="AU243" s="224" t="s">
        <v>83</v>
      </c>
      <c r="AY243" s="17" t="s">
        <v>112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7" t="s">
        <v>83</v>
      </c>
      <c r="BK243" s="225">
        <f>ROUND(I243*H243,2)</f>
        <v>0</v>
      </c>
      <c r="BL243" s="17" t="s">
        <v>351</v>
      </c>
      <c r="BM243" s="224" t="s">
        <v>389</v>
      </c>
    </row>
    <row r="244" s="2" customFormat="1" ht="33" customHeight="1">
      <c r="A244" s="38"/>
      <c r="B244" s="39"/>
      <c r="C244" s="212" t="s">
        <v>390</v>
      </c>
      <c r="D244" s="212" t="s">
        <v>114</v>
      </c>
      <c r="E244" s="213" t="s">
        <v>391</v>
      </c>
      <c r="F244" s="214" t="s">
        <v>392</v>
      </c>
      <c r="G244" s="215" t="s">
        <v>350</v>
      </c>
      <c r="H244" s="216">
        <v>1</v>
      </c>
      <c r="I244" s="217"/>
      <c r="J244" s="218">
        <f>ROUND(I244*H244,2)</f>
        <v>0</v>
      </c>
      <c r="K244" s="219"/>
      <c r="L244" s="44"/>
      <c r="M244" s="220" t="s">
        <v>1</v>
      </c>
      <c r="N244" s="221" t="s">
        <v>43</v>
      </c>
      <c r="O244" s="91"/>
      <c r="P244" s="222">
        <f>O244*H244</f>
        <v>0</v>
      </c>
      <c r="Q244" s="222">
        <v>0</v>
      </c>
      <c r="R244" s="222">
        <f>Q244*H244</f>
        <v>0</v>
      </c>
      <c r="S244" s="222">
        <v>0</v>
      </c>
      <c r="T244" s="223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4" t="s">
        <v>351</v>
      </c>
      <c r="AT244" s="224" t="s">
        <v>114</v>
      </c>
      <c r="AU244" s="224" t="s">
        <v>83</v>
      </c>
      <c r="AY244" s="17" t="s">
        <v>112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17" t="s">
        <v>83</v>
      </c>
      <c r="BK244" s="225">
        <f>ROUND(I244*H244,2)</f>
        <v>0</v>
      </c>
      <c r="BL244" s="17" t="s">
        <v>351</v>
      </c>
      <c r="BM244" s="224" t="s">
        <v>393</v>
      </c>
    </row>
    <row r="245" s="2" customFormat="1" ht="33" customHeight="1">
      <c r="A245" s="38"/>
      <c r="B245" s="39"/>
      <c r="C245" s="212" t="s">
        <v>394</v>
      </c>
      <c r="D245" s="212" t="s">
        <v>114</v>
      </c>
      <c r="E245" s="213" t="s">
        <v>395</v>
      </c>
      <c r="F245" s="214" t="s">
        <v>396</v>
      </c>
      <c r="G245" s="215" t="s">
        <v>350</v>
      </c>
      <c r="H245" s="216">
        <v>1</v>
      </c>
      <c r="I245" s="217"/>
      <c r="J245" s="218">
        <f>ROUND(I245*H245,2)</f>
        <v>0</v>
      </c>
      <c r="K245" s="219"/>
      <c r="L245" s="44"/>
      <c r="M245" s="263" t="s">
        <v>1</v>
      </c>
      <c r="N245" s="264" t="s">
        <v>43</v>
      </c>
      <c r="O245" s="265"/>
      <c r="P245" s="266">
        <f>O245*H245</f>
        <v>0</v>
      </c>
      <c r="Q245" s="266">
        <v>0</v>
      </c>
      <c r="R245" s="266">
        <f>Q245*H245</f>
        <v>0</v>
      </c>
      <c r="S245" s="266">
        <v>0</v>
      </c>
      <c r="T245" s="267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4" t="s">
        <v>351</v>
      </c>
      <c r="AT245" s="224" t="s">
        <v>114</v>
      </c>
      <c r="AU245" s="224" t="s">
        <v>83</v>
      </c>
      <c r="AY245" s="17" t="s">
        <v>112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17" t="s">
        <v>83</v>
      </c>
      <c r="BK245" s="225">
        <f>ROUND(I245*H245,2)</f>
        <v>0</v>
      </c>
      <c r="BL245" s="17" t="s">
        <v>351</v>
      </c>
      <c r="BM245" s="224" t="s">
        <v>397</v>
      </c>
    </row>
    <row r="246" s="2" customFormat="1" ht="6.96" customHeight="1">
      <c r="A246" s="38"/>
      <c r="B246" s="66"/>
      <c r="C246" s="67"/>
      <c r="D246" s="67"/>
      <c r="E246" s="67"/>
      <c r="F246" s="67"/>
      <c r="G246" s="67"/>
      <c r="H246" s="67"/>
      <c r="I246" s="67"/>
      <c r="J246" s="67"/>
      <c r="K246" s="67"/>
      <c r="L246" s="44"/>
      <c r="M246" s="38"/>
      <c r="O246" s="38"/>
      <c r="P246" s="38"/>
      <c r="Q246" s="38"/>
      <c r="R246" s="38"/>
      <c r="S246" s="38"/>
      <c r="T246" s="38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</row>
  </sheetData>
  <sheetProtection sheet="1" autoFilter="0" formatColumns="0" formatRows="0" objects="1" scenarios="1" spinCount="100000" saltValue="J09qLNY/WvIrmChwT8zDztM0QcrXrUrnNF78RoxGjIUQQ7kgdvBkswMLn73iYjSN5hcyr1YEHvme0Q7aEXF+Wg==" hashValue="8rvhFV+JYcCzEdeos7esSYjkVy2nvoNKLjeSOeI8/BGA++YlGg+SxPKXuDBeIqByL0XmD1tZqAX9mtUpD7YhnA==" algorithmName="SHA-512" password="CC35"/>
  <autoFilter ref="C116:K245"/>
  <mergeCells count="6">
    <mergeCell ref="E7:H7"/>
    <mergeCell ref="E16:H16"/>
    <mergeCell ref="E25:H25"/>
    <mergeCell ref="E85:H85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Šefčíková Jana</dc:creator>
  <cp:lastModifiedBy>Šefčíková Jana</cp:lastModifiedBy>
  <dcterms:created xsi:type="dcterms:W3CDTF">2021-02-03T08:22:40Z</dcterms:created>
  <dcterms:modified xsi:type="dcterms:W3CDTF">2021-02-03T08:22:42Z</dcterms:modified>
</cp:coreProperties>
</file>